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23"/>
  <workbookPr filterPrivacy="1" defaultThemeVersion="124226"/>
  <xr:revisionPtr revIDLastSave="0" documentId="13_ncr:1_{87B122CE-B4B5-FF48-ABB1-A334ABA45644}" xr6:coauthVersionLast="46" xr6:coauthVersionMax="46" xr10:uidLastSave="{00000000-0000-0000-0000-000000000000}"/>
  <bookViews>
    <workbookView xWindow="16120" yWindow="4300" windowWidth="33560" windowHeight="19560" xr2:uid="{00000000-000D-0000-FFFF-FFFF00000000}"/>
  </bookViews>
  <sheets>
    <sheet name="Dashboard" sheetId="5" r:id="rId1"/>
    <sheet name="Summary" sheetId="1" r:id="rId2"/>
    <sheet name="Balance Transfer" sheetId="4" r:id="rId3"/>
    <sheet name="Payment Schedule" sheetId="3" r:id="rId4"/>
    <sheet name="Extra Payment Schedule" sheetId="2" r:id="rId5"/>
    <sheet name="Working" sheetId="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5" l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C14" i="5"/>
  <c r="C13" i="5"/>
  <c r="C12" i="5"/>
  <c r="C11" i="5"/>
  <c r="C10" i="5"/>
  <c r="C9" i="5"/>
  <c r="C8" i="5"/>
  <c r="C7" i="5"/>
  <c r="C6" i="5"/>
  <c r="C5" i="5"/>
  <c r="EB16" i="6"/>
  <c r="DY18" i="6"/>
  <c r="DY19" i="6" s="1"/>
  <c r="DY20" i="6" s="1"/>
  <c r="DY21" i="6" s="1"/>
  <c r="DY22" i="6" s="1"/>
  <c r="DY23" i="6" s="1"/>
  <c r="DY24" i="6" s="1"/>
  <c r="DY25" i="6" s="1"/>
  <c r="DY26" i="6" s="1"/>
  <c r="DY4" i="6"/>
  <c r="DY5" i="6" s="1"/>
  <c r="DY6" i="6" s="1"/>
  <c r="DY7" i="6" s="1"/>
  <c r="DY8" i="6" s="1"/>
  <c r="DY9" i="6" s="1"/>
  <c r="DY10" i="6" s="1"/>
  <c r="DY11" i="6" s="1"/>
  <c r="DY12" i="6" s="1"/>
  <c r="E16" i="6"/>
  <c r="B18" i="6"/>
  <c r="B19" i="6" s="1"/>
  <c r="B20" i="6" s="1"/>
  <c r="B21" i="6" s="1"/>
  <c r="B22" i="6" s="1"/>
  <c r="B23" i="6" s="1"/>
  <c r="B24" i="6" s="1"/>
  <c r="B25" i="6" s="1"/>
  <c r="B26" i="6" s="1"/>
  <c r="B4" i="6"/>
  <c r="B5" i="6" s="1"/>
  <c r="B6" i="6" s="1"/>
  <c r="B7" i="6" s="1"/>
  <c r="B8" i="6" s="1"/>
  <c r="B9" i="6" s="1"/>
  <c r="B10" i="6" s="1"/>
  <c r="B11" i="6" s="1"/>
  <c r="B12" i="6" s="1"/>
  <c r="E2" i="6"/>
  <c r="F2" i="6" s="1"/>
  <c r="G2" i="6" s="1"/>
  <c r="ED2" i="6" s="1"/>
  <c r="EB2" i="6" l="1"/>
  <c r="F16" i="6"/>
  <c r="EC16" i="6" s="1"/>
  <c r="C21" i="5"/>
  <c r="EC2" i="6"/>
  <c r="H2" i="6"/>
  <c r="G16" i="6"/>
  <c r="ED16" i="6" s="1"/>
  <c r="I2" i="6" l="1"/>
  <c r="EE2" i="6"/>
  <c r="C22" i="5"/>
  <c r="H16" i="6"/>
  <c r="EE16" i="6" s="1"/>
  <c r="C23" i="5" l="1"/>
  <c r="J2" i="6"/>
  <c r="EF2" i="6"/>
  <c r="I16" i="6"/>
  <c r="EF16" i="6" s="1"/>
  <c r="K2" i="6" l="1"/>
  <c r="EG2" i="6"/>
  <c r="C24" i="5"/>
  <c r="J16" i="6"/>
  <c r="EG16" i="6" s="1"/>
  <c r="C25" i="5" l="1"/>
  <c r="L2" i="6"/>
  <c r="EH2" i="6"/>
  <c r="K16" i="6"/>
  <c r="EH16" i="6" s="1"/>
  <c r="M2" i="6" l="1"/>
  <c r="EI2" i="6"/>
  <c r="C26" i="5"/>
  <c r="L16" i="6"/>
  <c r="EI16" i="6" s="1"/>
  <c r="N2" i="6" l="1"/>
  <c r="EJ2" i="6"/>
  <c r="C27" i="5"/>
  <c r="M16" i="6"/>
  <c r="EJ16" i="6" s="1"/>
  <c r="C28" i="5" l="1"/>
  <c r="O2" i="6"/>
  <c r="EK2" i="6"/>
  <c r="N16" i="6"/>
  <c r="EK16" i="6" s="1"/>
  <c r="P2" i="6" l="1"/>
  <c r="EL2" i="6"/>
  <c r="C29" i="5"/>
  <c r="O16" i="6"/>
  <c r="EL16" i="6" s="1"/>
  <c r="C30" i="5" l="1"/>
  <c r="Q2" i="6"/>
  <c r="EM2" i="6"/>
  <c r="P16" i="6"/>
  <c r="EM16" i="6" s="1"/>
  <c r="R2" i="6" l="1"/>
  <c r="EN2" i="6"/>
  <c r="C31" i="5"/>
  <c r="Q16" i="6"/>
  <c r="EN16" i="6" s="1"/>
  <c r="C32" i="5" l="1"/>
  <c r="S2" i="6"/>
  <c r="EO2" i="6"/>
  <c r="R16" i="6"/>
  <c r="EO16" i="6" s="1"/>
  <c r="T2" i="6" l="1"/>
  <c r="EP2" i="6"/>
  <c r="C33" i="5"/>
  <c r="S16" i="6"/>
  <c r="EP16" i="6" s="1"/>
  <c r="C34" i="5" l="1"/>
  <c r="U2" i="6"/>
  <c r="EQ2" i="6"/>
  <c r="T16" i="6"/>
  <c r="EQ16" i="6" s="1"/>
  <c r="V2" i="6" l="1"/>
  <c r="ER2" i="6"/>
  <c r="C35" i="5"/>
  <c r="U16" i="6"/>
  <c r="ER16" i="6" s="1"/>
  <c r="C36" i="5" l="1"/>
  <c r="W2" i="6"/>
  <c r="ES2" i="6"/>
  <c r="V16" i="6"/>
  <c r="ES16" i="6" s="1"/>
  <c r="X2" i="6" l="1"/>
  <c r="ET2" i="6"/>
  <c r="C37" i="5"/>
  <c r="W16" i="6"/>
  <c r="ET16" i="6" s="1"/>
  <c r="C38" i="5" l="1"/>
  <c r="Y2" i="6"/>
  <c r="EU2" i="6"/>
  <c r="X16" i="6"/>
  <c r="EU16" i="6" s="1"/>
  <c r="Z2" i="6" l="1"/>
  <c r="EV2" i="6"/>
  <c r="C39" i="5"/>
  <c r="Y16" i="6"/>
  <c r="EV16" i="6" s="1"/>
  <c r="C40" i="5" l="1"/>
  <c r="AA2" i="6"/>
  <c r="EW2" i="6"/>
  <c r="Z16" i="6"/>
  <c r="EW16" i="6" s="1"/>
  <c r="AB2" i="6" l="1"/>
  <c r="EX2" i="6"/>
  <c r="C41" i="5"/>
  <c r="AA16" i="6"/>
  <c r="EX16" i="6" s="1"/>
  <c r="C42" i="5" l="1"/>
  <c r="AC2" i="6"/>
  <c r="EY2" i="6"/>
  <c r="AB16" i="6"/>
  <c r="EY16" i="6" s="1"/>
  <c r="AD2" i="6" l="1"/>
  <c r="EZ2" i="6"/>
  <c r="C43" i="5"/>
  <c r="AC16" i="6"/>
  <c r="EZ16" i="6" s="1"/>
  <c r="C44" i="5" l="1"/>
  <c r="AE2" i="6"/>
  <c r="FA2" i="6"/>
  <c r="AD16" i="6"/>
  <c r="FA16" i="6" s="1"/>
  <c r="AF2" i="6" l="1"/>
  <c r="FB2" i="6"/>
  <c r="C45" i="5"/>
  <c r="AE16" i="6"/>
  <c r="FB16" i="6" s="1"/>
  <c r="C46" i="5" l="1"/>
  <c r="AG2" i="6"/>
  <c r="FC2" i="6"/>
  <c r="AF16" i="6"/>
  <c r="FC16" i="6" s="1"/>
  <c r="AH2" i="6" l="1"/>
  <c r="FD2" i="6"/>
  <c r="C47" i="5"/>
  <c r="AG16" i="6"/>
  <c r="FD16" i="6" s="1"/>
  <c r="C48" i="5" l="1"/>
  <c r="AI2" i="6"/>
  <c r="FE2" i="6"/>
  <c r="AH16" i="6"/>
  <c r="FE16" i="6" s="1"/>
  <c r="AJ2" i="6" l="1"/>
  <c r="FF2" i="6"/>
  <c r="C49" i="5"/>
  <c r="AI16" i="6"/>
  <c r="FF16" i="6" s="1"/>
  <c r="C50" i="5" l="1"/>
  <c r="AK2" i="6"/>
  <c r="FG2" i="6"/>
  <c r="AJ16" i="6"/>
  <c r="FG16" i="6" s="1"/>
  <c r="AL2" i="6" l="1"/>
  <c r="FH2" i="6"/>
  <c r="C51" i="5"/>
  <c r="AK16" i="6"/>
  <c r="FH16" i="6" s="1"/>
  <c r="C52" i="5" l="1"/>
  <c r="AM2" i="6"/>
  <c r="FI2" i="6"/>
  <c r="AL16" i="6"/>
  <c r="FI16" i="6" s="1"/>
  <c r="AN2" i="6" l="1"/>
  <c r="FJ2" i="6"/>
  <c r="C53" i="5"/>
  <c r="AM16" i="6"/>
  <c r="FJ16" i="6" s="1"/>
  <c r="C54" i="5" l="1"/>
  <c r="AO2" i="6"/>
  <c r="FK2" i="6"/>
  <c r="AN16" i="6"/>
  <c r="FK16" i="6" s="1"/>
  <c r="AP2" i="6" l="1"/>
  <c r="FL2" i="6"/>
  <c r="C55" i="5"/>
  <c r="AO16" i="6"/>
  <c r="FL16" i="6" s="1"/>
  <c r="C56" i="5" l="1"/>
  <c r="AQ2" i="6"/>
  <c r="FM2" i="6"/>
  <c r="AP16" i="6"/>
  <c r="FM16" i="6" s="1"/>
  <c r="AR2" i="6" l="1"/>
  <c r="FN2" i="6"/>
  <c r="C57" i="5"/>
  <c r="AQ16" i="6"/>
  <c r="FN16" i="6" s="1"/>
  <c r="C58" i="5" l="1"/>
  <c r="AS2" i="6"/>
  <c r="FO2" i="6"/>
  <c r="AR16" i="6"/>
  <c r="FO16" i="6" s="1"/>
  <c r="AT2" i="6" l="1"/>
  <c r="FP2" i="6"/>
  <c r="C59" i="5"/>
  <c r="AS16" i="6"/>
  <c r="FP16" i="6" s="1"/>
  <c r="C60" i="5" l="1"/>
  <c r="AU2" i="6"/>
  <c r="FQ2" i="6"/>
  <c r="AT16" i="6"/>
  <c r="FQ16" i="6" s="1"/>
  <c r="AV2" i="6" l="1"/>
  <c r="FR2" i="6"/>
  <c r="C61" i="5"/>
  <c r="AU16" i="6"/>
  <c r="FR16" i="6" s="1"/>
  <c r="C62" i="5" l="1"/>
  <c r="AW2" i="6"/>
  <c r="FS2" i="6"/>
  <c r="AV16" i="6"/>
  <c r="FS16" i="6" s="1"/>
  <c r="AX2" i="6" l="1"/>
  <c r="FT2" i="6"/>
  <c r="C63" i="5"/>
  <c r="AW16" i="6"/>
  <c r="FT16" i="6" s="1"/>
  <c r="C64" i="5" l="1"/>
  <c r="AY2" i="6"/>
  <c r="FU2" i="6"/>
  <c r="AX16" i="6"/>
  <c r="FU16" i="6" s="1"/>
  <c r="AZ2" i="6" l="1"/>
  <c r="FV2" i="6"/>
  <c r="C65" i="5"/>
  <c r="AY16" i="6"/>
  <c r="FV16" i="6" s="1"/>
  <c r="C66" i="5" l="1"/>
  <c r="BA2" i="6"/>
  <c r="FW2" i="6"/>
  <c r="AZ16" i="6"/>
  <c r="FW16" i="6" s="1"/>
  <c r="BB2" i="6" l="1"/>
  <c r="FX2" i="6"/>
  <c r="C67" i="5"/>
  <c r="BA16" i="6"/>
  <c r="FX16" i="6" s="1"/>
  <c r="C68" i="5" l="1"/>
  <c r="BC2" i="6"/>
  <c r="FY2" i="6"/>
  <c r="BB16" i="6"/>
  <c r="FY16" i="6" s="1"/>
  <c r="BD2" i="6" l="1"/>
  <c r="FZ2" i="6"/>
  <c r="C69" i="5"/>
  <c r="BC16" i="6"/>
  <c r="FZ16" i="6" s="1"/>
  <c r="C70" i="5" l="1"/>
  <c r="BE2" i="6"/>
  <c r="GA2" i="6"/>
  <c r="BD16" i="6"/>
  <c r="GA16" i="6" s="1"/>
  <c r="BF2" i="6" l="1"/>
  <c r="GB2" i="6"/>
  <c r="C71" i="5"/>
  <c r="BE16" i="6"/>
  <c r="GB16" i="6" s="1"/>
  <c r="C72" i="5" l="1"/>
  <c r="BG2" i="6"/>
  <c r="GC2" i="6"/>
  <c r="BF16" i="6"/>
  <c r="GC16" i="6" s="1"/>
  <c r="BH2" i="6" l="1"/>
  <c r="GD2" i="6"/>
  <c r="C73" i="5"/>
  <c r="BG16" i="6"/>
  <c r="GD16" i="6" s="1"/>
  <c r="C74" i="5" l="1"/>
  <c r="BI2" i="6"/>
  <c r="GE2" i="6"/>
  <c r="BH16" i="6"/>
  <c r="GE16" i="6" s="1"/>
  <c r="BJ2" i="6" l="1"/>
  <c r="GF2" i="6"/>
  <c r="C75" i="5"/>
  <c r="BI16" i="6"/>
  <c r="GF16" i="6" s="1"/>
  <c r="C76" i="5" l="1"/>
  <c r="BK2" i="6"/>
  <c r="GG2" i="6"/>
  <c r="BJ16" i="6"/>
  <c r="GG16" i="6" s="1"/>
  <c r="BL2" i="6" l="1"/>
  <c r="GH2" i="6"/>
  <c r="C77" i="5"/>
  <c r="BK16" i="6"/>
  <c r="GH16" i="6" s="1"/>
  <c r="C78" i="5" l="1"/>
  <c r="BM2" i="6"/>
  <c r="GI2" i="6"/>
  <c r="BL16" i="6"/>
  <c r="GI16" i="6" s="1"/>
  <c r="BN2" i="6" l="1"/>
  <c r="GJ2" i="6"/>
  <c r="C79" i="5"/>
  <c r="BM16" i="6"/>
  <c r="GJ16" i="6" s="1"/>
  <c r="C80" i="5" l="1"/>
  <c r="BO2" i="6"/>
  <c r="GK2" i="6"/>
  <c r="BN16" i="6"/>
  <c r="GK16" i="6" s="1"/>
  <c r="BP2" i="6" l="1"/>
  <c r="GL2" i="6"/>
  <c r="C81" i="5"/>
  <c r="BO16" i="6"/>
  <c r="GL16" i="6" s="1"/>
  <c r="C82" i="5" l="1"/>
  <c r="BQ2" i="6"/>
  <c r="GM2" i="6"/>
  <c r="BP16" i="6"/>
  <c r="GM16" i="6" s="1"/>
  <c r="BR2" i="6" l="1"/>
  <c r="GN2" i="6"/>
  <c r="C83" i="5"/>
  <c r="BQ16" i="6"/>
  <c r="GN16" i="6" s="1"/>
  <c r="C84" i="5" l="1"/>
  <c r="BS2" i="6"/>
  <c r="GO2" i="6"/>
  <c r="BR16" i="6"/>
  <c r="GO16" i="6" s="1"/>
  <c r="GP2" i="6" l="1"/>
  <c r="BT2" i="6"/>
  <c r="C85" i="5"/>
  <c r="BS16" i="6"/>
  <c r="GP16" i="6" s="1"/>
  <c r="C86" i="5" l="1"/>
  <c r="BU2" i="6"/>
  <c r="GQ2" i="6"/>
  <c r="BT16" i="6"/>
  <c r="GQ16" i="6" s="1"/>
  <c r="BV2" i="6" l="1"/>
  <c r="GR2" i="6"/>
  <c r="C87" i="5"/>
  <c r="BU16" i="6"/>
  <c r="GR16" i="6" s="1"/>
  <c r="C88" i="5" l="1"/>
  <c r="BW2" i="6"/>
  <c r="GS2" i="6"/>
  <c r="BV16" i="6"/>
  <c r="GS16" i="6" s="1"/>
  <c r="BX2" i="6" l="1"/>
  <c r="GT2" i="6"/>
  <c r="C89" i="5"/>
  <c r="BW16" i="6"/>
  <c r="GT16" i="6" s="1"/>
  <c r="C90" i="5" l="1"/>
  <c r="BY2" i="6"/>
  <c r="GU2" i="6"/>
  <c r="BX16" i="6"/>
  <c r="GU16" i="6" s="1"/>
  <c r="BZ2" i="6" l="1"/>
  <c r="GV2" i="6"/>
  <c r="C91" i="5"/>
  <c r="BY16" i="6"/>
  <c r="GV16" i="6" s="1"/>
  <c r="C92" i="5" l="1"/>
  <c r="CA2" i="6"/>
  <c r="GW2" i="6"/>
  <c r="BZ16" i="6"/>
  <c r="GW16" i="6" s="1"/>
  <c r="CB2" i="6" l="1"/>
  <c r="GX2" i="6"/>
  <c r="C93" i="5"/>
  <c r="CA16" i="6"/>
  <c r="GX16" i="6" s="1"/>
  <c r="C94" i="5" l="1"/>
  <c r="CC2" i="6"/>
  <c r="GY2" i="6"/>
  <c r="CB16" i="6"/>
  <c r="GY16" i="6" s="1"/>
  <c r="CD2" i="6" l="1"/>
  <c r="GZ2" i="6"/>
  <c r="C95" i="5"/>
  <c r="CC16" i="6"/>
  <c r="GZ16" i="6" s="1"/>
  <c r="C96" i="5" l="1"/>
  <c r="CE2" i="6"/>
  <c r="HA2" i="6"/>
  <c r="CD16" i="6"/>
  <c r="HA16" i="6" s="1"/>
  <c r="CF2" i="6" l="1"/>
  <c r="HB2" i="6"/>
  <c r="C97" i="5"/>
  <c r="CE16" i="6"/>
  <c r="HB16" i="6" s="1"/>
  <c r="C98" i="5" l="1"/>
  <c r="CG2" i="6"/>
  <c r="HC2" i="6"/>
  <c r="CF16" i="6"/>
  <c r="HC16" i="6" s="1"/>
  <c r="CH2" i="6" l="1"/>
  <c r="HD2" i="6"/>
  <c r="C99" i="5"/>
  <c r="CG16" i="6"/>
  <c r="HD16" i="6" s="1"/>
  <c r="C100" i="5" l="1"/>
  <c r="CI2" i="6"/>
  <c r="HE2" i="6"/>
  <c r="CH16" i="6"/>
  <c r="HE16" i="6" s="1"/>
  <c r="CJ2" i="6" l="1"/>
  <c r="HF2" i="6"/>
  <c r="C101" i="5"/>
  <c r="CI16" i="6"/>
  <c r="HF16" i="6" s="1"/>
  <c r="C102" i="5" l="1"/>
  <c r="CK2" i="6"/>
  <c r="HG2" i="6"/>
  <c r="CJ16" i="6"/>
  <c r="HG16" i="6" s="1"/>
  <c r="CL2" i="6" l="1"/>
  <c r="HH2" i="6"/>
  <c r="C103" i="5"/>
  <c r="CK16" i="6"/>
  <c r="HH16" i="6" s="1"/>
  <c r="C104" i="5" l="1"/>
  <c r="CM2" i="6"/>
  <c r="HI2" i="6"/>
  <c r="CL16" i="6"/>
  <c r="HI16" i="6" s="1"/>
  <c r="CN2" i="6" l="1"/>
  <c r="HJ2" i="6"/>
  <c r="C105" i="5"/>
  <c r="CM16" i="6"/>
  <c r="HJ16" i="6" s="1"/>
  <c r="C106" i="5" l="1"/>
  <c r="CO2" i="6"/>
  <c r="HK2" i="6"/>
  <c r="CN16" i="6"/>
  <c r="HK16" i="6" s="1"/>
  <c r="CP2" i="6" l="1"/>
  <c r="HL2" i="6"/>
  <c r="C107" i="5"/>
  <c r="CO16" i="6"/>
  <c r="HL16" i="6" s="1"/>
  <c r="C108" i="5" l="1"/>
  <c r="CQ2" i="6"/>
  <c r="HM2" i="6"/>
  <c r="CP16" i="6"/>
  <c r="HM16" i="6" s="1"/>
  <c r="CR2" i="6" l="1"/>
  <c r="HN2" i="6"/>
  <c r="C109" i="5"/>
  <c r="CQ16" i="6"/>
  <c r="HN16" i="6" s="1"/>
  <c r="C110" i="5" l="1"/>
  <c r="CS2" i="6"/>
  <c r="HO2" i="6"/>
  <c r="CR16" i="6"/>
  <c r="HO16" i="6" s="1"/>
  <c r="CT2" i="6" l="1"/>
  <c r="HP2" i="6"/>
  <c r="C111" i="5"/>
  <c r="CS16" i="6"/>
  <c r="HP16" i="6" s="1"/>
  <c r="C112" i="5" l="1"/>
  <c r="CU2" i="6"/>
  <c r="HQ2" i="6"/>
  <c r="CT16" i="6"/>
  <c r="HQ16" i="6" s="1"/>
  <c r="CV2" i="6" l="1"/>
  <c r="HR2" i="6"/>
  <c r="C113" i="5"/>
  <c r="CU16" i="6"/>
  <c r="HR16" i="6" s="1"/>
  <c r="C114" i="5" l="1"/>
  <c r="CW2" i="6"/>
  <c r="HS2" i="6"/>
  <c r="CV16" i="6"/>
  <c r="HS16" i="6" s="1"/>
  <c r="CX2" i="6" l="1"/>
  <c r="HT2" i="6"/>
  <c r="C115" i="5"/>
  <c r="CW16" i="6"/>
  <c r="HT16" i="6" s="1"/>
  <c r="C116" i="5" l="1"/>
  <c r="CY2" i="6"/>
  <c r="HU2" i="6"/>
  <c r="CX16" i="6"/>
  <c r="HU16" i="6" s="1"/>
  <c r="CZ2" i="6" l="1"/>
  <c r="HV2" i="6"/>
  <c r="C117" i="5"/>
  <c r="CY16" i="6"/>
  <c r="HV16" i="6" s="1"/>
  <c r="C118" i="5" l="1"/>
  <c r="DA2" i="6"/>
  <c r="HW2" i="6"/>
  <c r="CZ16" i="6"/>
  <c r="HW16" i="6" s="1"/>
  <c r="DB2" i="6" l="1"/>
  <c r="HX2" i="6"/>
  <c r="C119" i="5"/>
  <c r="DA16" i="6"/>
  <c r="HX16" i="6" s="1"/>
  <c r="C120" i="5" l="1"/>
  <c r="DC2" i="6"/>
  <c r="HY2" i="6"/>
  <c r="DB16" i="6"/>
  <c r="HY16" i="6" s="1"/>
  <c r="DD2" i="6" l="1"/>
  <c r="HZ2" i="6"/>
  <c r="C121" i="5"/>
  <c r="DC16" i="6"/>
  <c r="HZ16" i="6" s="1"/>
  <c r="C122" i="5" l="1"/>
  <c r="DE2" i="6"/>
  <c r="IA2" i="6"/>
  <c r="DD16" i="6"/>
  <c r="IA16" i="6" s="1"/>
  <c r="DF2" i="6" l="1"/>
  <c r="IB2" i="6"/>
  <c r="C123" i="5"/>
  <c r="DE16" i="6"/>
  <c r="IB16" i="6" s="1"/>
  <c r="C124" i="5" l="1"/>
  <c r="DG2" i="6"/>
  <c r="IC2" i="6"/>
  <c r="DF16" i="6"/>
  <c r="IC16" i="6" s="1"/>
  <c r="DH2" i="6" l="1"/>
  <c r="ID2" i="6"/>
  <c r="C125" i="5"/>
  <c r="DG16" i="6"/>
  <c r="ID16" i="6" s="1"/>
  <c r="C126" i="5" l="1"/>
  <c r="DI2" i="6"/>
  <c r="IE2" i="6"/>
  <c r="DH16" i="6"/>
  <c r="IE16" i="6" s="1"/>
  <c r="DJ2" i="6" l="1"/>
  <c r="IF2" i="6"/>
  <c r="C127" i="5"/>
  <c r="DI16" i="6"/>
  <c r="IF16" i="6" s="1"/>
  <c r="C128" i="5" l="1"/>
  <c r="DK2" i="6"/>
  <c r="IG2" i="6"/>
  <c r="DJ16" i="6"/>
  <c r="IG16" i="6" s="1"/>
  <c r="DL2" i="6" l="1"/>
  <c r="IH2" i="6"/>
  <c r="C129" i="5"/>
  <c r="DK16" i="6"/>
  <c r="IH16" i="6" s="1"/>
  <c r="C130" i="5" l="1"/>
  <c r="DM2" i="6"/>
  <c r="II2" i="6"/>
  <c r="DL16" i="6"/>
  <c r="II16" i="6" s="1"/>
  <c r="DN2" i="6" l="1"/>
  <c r="IJ2" i="6"/>
  <c r="C131" i="5"/>
  <c r="DM16" i="6"/>
  <c r="IJ16" i="6" s="1"/>
  <c r="C132" i="5" l="1"/>
  <c r="DO2" i="6"/>
  <c r="IK2" i="6"/>
  <c r="DN16" i="6"/>
  <c r="IK16" i="6" s="1"/>
  <c r="DP2" i="6" l="1"/>
  <c r="IL2" i="6"/>
  <c r="C133" i="5"/>
  <c r="DO16" i="6"/>
  <c r="IL16" i="6" s="1"/>
  <c r="C134" i="5" l="1"/>
  <c r="DQ2" i="6"/>
  <c r="IM2" i="6"/>
  <c r="DP16" i="6"/>
  <c r="IM16" i="6" s="1"/>
  <c r="DR2" i="6" l="1"/>
  <c r="IN2" i="6"/>
  <c r="C135" i="5"/>
  <c r="DQ16" i="6"/>
  <c r="IN16" i="6" s="1"/>
  <c r="C136" i="5" l="1"/>
  <c r="DS2" i="6"/>
  <c r="IO2" i="6"/>
  <c r="DR16" i="6"/>
  <c r="IO16" i="6" s="1"/>
  <c r="DT2" i="6" l="1"/>
  <c r="IQ2" i="6" s="1"/>
  <c r="IP2" i="6"/>
  <c r="C137" i="5"/>
  <c r="DS16" i="6"/>
  <c r="IP16" i="6" s="1"/>
  <c r="C138" i="5" l="1"/>
  <c r="DT16" i="6"/>
  <c r="IQ16" i="6" s="1"/>
  <c r="C139" i="5" l="1"/>
  <c r="C140" i="5" l="1"/>
  <c r="AL12" i="1"/>
  <c r="AL11" i="1"/>
  <c r="AL10" i="1"/>
  <c r="AL9" i="1"/>
  <c r="AL8" i="1"/>
  <c r="AL7" i="1"/>
  <c r="CN7" i="2" l="1"/>
  <c r="CN8" i="2" s="1"/>
  <c r="CN9" i="2" s="1"/>
  <c r="CN10" i="2" s="1"/>
  <c r="CN11" i="2" s="1"/>
  <c r="CN12" i="2" s="1"/>
  <c r="CN13" i="2" s="1"/>
  <c r="CN14" i="2" s="1"/>
  <c r="CN15" i="2" s="1"/>
  <c r="CN16" i="2" s="1"/>
  <c r="CN17" i="2" s="1"/>
  <c r="CN18" i="2" s="1"/>
  <c r="CN19" i="2" s="1"/>
  <c r="CN20" i="2" s="1"/>
  <c r="CN21" i="2" s="1"/>
  <c r="CN22" i="2" s="1"/>
  <c r="CN23" i="2" s="1"/>
  <c r="CN24" i="2" s="1"/>
  <c r="CN25" i="2" s="1"/>
  <c r="CN26" i="2" s="1"/>
  <c r="CN27" i="2" s="1"/>
  <c r="CN28" i="2" s="1"/>
  <c r="CN29" i="2" s="1"/>
  <c r="CN30" i="2" s="1"/>
  <c r="CN31" i="2" s="1"/>
  <c r="CN32" i="2" s="1"/>
  <c r="CN33" i="2" s="1"/>
  <c r="CN34" i="2" s="1"/>
  <c r="CN35" i="2" s="1"/>
  <c r="CN36" i="2" s="1"/>
  <c r="CN37" i="2" s="1"/>
  <c r="CN38" i="2" s="1"/>
  <c r="CN39" i="2" s="1"/>
  <c r="CN40" i="2" s="1"/>
  <c r="CN41" i="2" s="1"/>
  <c r="CN42" i="2" s="1"/>
  <c r="CN43" i="2" s="1"/>
  <c r="CN44" i="2" s="1"/>
  <c r="CN45" i="2" s="1"/>
  <c r="CN46" i="2" s="1"/>
  <c r="CN47" i="2" s="1"/>
  <c r="CN48" i="2" s="1"/>
  <c r="CN49" i="2" s="1"/>
  <c r="CN50" i="2" s="1"/>
  <c r="CN51" i="2" s="1"/>
  <c r="CN52" i="2" s="1"/>
  <c r="CN53" i="2" s="1"/>
  <c r="CN54" i="2" s="1"/>
  <c r="CN55" i="2" s="1"/>
  <c r="CN56" i="2" s="1"/>
  <c r="CN57" i="2" s="1"/>
  <c r="CN58" i="2" s="1"/>
  <c r="CN59" i="2" s="1"/>
  <c r="CN60" i="2" s="1"/>
  <c r="CN61" i="2" s="1"/>
  <c r="CN62" i="2" s="1"/>
  <c r="CN63" i="2" s="1"/>
  <c r="CN64" i="2" s="1"/>
  <c r="CN65" i="2" s="1"/>
  <c r="CN66" i="2" s="1"/>
  <c r="CN67" i="2" s="1"/>
  <c r="CN68" i="2" s="1"/>
  <c r="CN69" i="2" s="1"/>
  <c r="CN70" i="2" s="1"/>
  <c r="CN71" i="2" s="1"/>
  <c r="CN72" i="2" s="1"/>
  <c r="CN73" i="2" s="1"/>
  <c r="CN74" i="2" s="1"/>
  <c r="CN75" i="2" s="1"/>
  <c r="CN76" i="2" s="1"/>
  <c r="CN77" i="2" s="1"/>
  <c r="CN78" i="2" s="1"/>
  <c r="CN79" i="2" s="1"/>
  <c r="CN80" i="2" s="1"/>
  <c r="CN81" i="2" s="1"/>
  <c r="CN82" i="2" s="1"/>
  <c r="CN83" i="2" s="1"/>
  <c r="CN84" i="2" s="1"/>
  <c r="CN85" i="2" s="1"/>
  <c r="CN86" i="2" s="1"/>
  <c r="CN87" i="2" s="1"/>
  <c r="CN88" i="2" s="1"/>
  <c r="CN89" i="2" s="1"/>
  <c r="CN90" i="2" s="1"/>
  <c r="CN91" i="2" s="1"/>
  <c r="CN92" i="2" s="1"/>
  <c r="CN93" i="2" s="1"/>
  <c r="CN94" i="2" s="1"/>
  <c r="CN95" i="2" s="1"/>
  <c r="CN96" i="2" s="1"/>
  <c r="CN97" i="2" s="1"/>
  <c r="CN98" i="2" s="1"/>
  <c r="CN99" i="2" s="1"/>
  <c r="CN100" i="2" s="1"/>
  <c r="CN101" i="2" s="1"/>
  <c r="CN102" i="2" s="1"/>
  <c r="CN103" i="2" s="1"/>
  <c r="CN104" i="2" s="1"/>
  <c r="CN105" i="2" s="1"/>
  <c r="CN106" i="2" s="1"/>
  <c r="CN107" i="2" s="1"/>
  <c r="CN108" i="2" s="1"/>
  <c r="CN109" i="2" s="1"/>
  <c r="CN110" i="2" s="1"/>
  <c r="CN111" i="2" s="1"/>
  <c r="CN112" i="2" s="1"/>
  <c r="CN113" i="2" s="1"/>
  <c r="CN114" i="2" s="1"/>
  <c r="CN115" i="2" s="1"/>
  <c r="CN116" i="2" s="1"/>
  <c r="CN117" i="2" s="1"/>
  <c r="CN118" i="2" s="1"/>
  <c r="CN119" i="2" s="1"/>
  <c r="CN120" i="2" s="1"/>
  <c r="CN121" i="2" s="1"/>
  <c r="CN122" i="2" s="1"/>
  <c r="CN123" i="2" s="1"/>
  <c r="CN124" i="2" s="1"/>
  <c r="CN125" i="2" s="1"/>
  <c r="CE7" i="2"/>
  <c r="CE8" i="2" s="1"/>
  <c r="CE9" i="2" s="1"/>
  <c r="CE10" i="2" s="1"/>
  <c r="CE11" i="2" s="1"/>
  <c r="CE12" i="2" s="1"/>
  <c r="CE13" i="2" s="1"/>
  <c r="CE14" i="2" s="1"/>
  <c r="CE15" i="2" s="1"/>
  <c r="CE16" i="2" s="1"/>
  <c r="CE17" i="2" s="1"/>
  <c r="CE18" i="2" s="1"/>
  <c r="CE19" i="2" s="1"/>
  <c r="CE20" i="2" s="1"/>
  <c r="CE21" i="2" s="1"/>
  <c r="CE22" i="2" s="1"/>
  <c r="CE23" i="2" s="1"/>
  <c r="CE24" i="2" s="1"/>
  <c r="CE25" i="2" s="1"/>
  <c r="CE26" i="2" s="1"/>
  <c r="CE27" i="2" s="1"/>
  <c r="CE28" i="2" s="1"/>
  <c r="CE29" i="2" s="1"/>
  <c r="CE30" i="2" s="1"/>
  <c r="CE31" i="2" s="1"/>
  <c r="CE32" i="2" s="1"/>
  <c r="CE33" i="2" s="1"/>
  <c r="CE34" i="2" s="1"/>
  <c r="CE35" i="2" s="1"/>
  <c r="CE36" i="2" s="1"/>
  <c r="CE37" i="2" s="1"/>
  <c r="CE38" i="2" s="1"/>
  <c r="CE39" i="2" s="1"/>
  <c r="CE40" i="2" s="1"/>
  <c r="CE41" i="2" s="1"/>
  <c r="CE42" i="2" s="1"/>
  <c r="CE43" i="2" s="1"/>
  <c r="CE44" i="2" s="1"/>
  <c r="CE45" i="2" s="1"/>
  <c r="CE46" i="2" s="1"/>
  <c r="CE47" i="2" s="1"/>
  <c r="CE48" i="2" s="1"/>
  <c r="CE49" i="2" s="1"/>
  <c r="CE50" i="2" s="1"/>
  <c r="CE51" i="2" s="1"/>
  <c r="CE52" i="2" s="1"/>
  <c r="CE53" i="2" s="1"/>
  <c r="CE54" i="2" s="1"/>
  <c r="CE55" i="2" s="1"/>
  <c r="CE56" i="2" s="1"/>
  <c r="CE57" i="2" s="1"/>
  <c r="CE58" i="2" s="1"/>
  <c r="CE59" i="2" s="1"/>
  <c r="CE60" i="2" s="1"/>
  <c r="CE61" i="2" s="1"/>
  <c r="CE62" i="2" s="1"/>
  <c r="CE63" i="2" s="1"/>
  <c r="CE64" i="2" s="1"/>
  <c r="CE65" i="2" s="1"/>
  <c r="CE66" i="2" s="1"/>
  <c r="CE67" i="2" s="1"/>
  <c r="CE68" i="2" s="1"/>
  <c r="CE69" i="2" s="1"/>
  <c r="CE70" i="2" s="1"/>
  <c r="CE71" i="2" s="1"/>
  <c r="CE72" i="2" s="1"/>
  <c r="CE73" i="2" s="1"/>
  <c r="CE74" i="2" s="1"/>
  <c r="CE75" i="2" s="1"/>
  <c r="CE76" i="2" s="1"/>
  <c r="CE77" i="2" s="1"/>
  <c r="CE78" i="2" s="1"/>
  <c r="CE79" i="2" s="1"/>
  <c r="CE80" i="2" s="1"/>
  <c r="CE81" i="2" s="1"/>
  <c r="CE82" i="2" s="1"/>
  <c r="CE83" i="2" s="1"/>
  <c r="CE84" i="2" s="1"/>
  <c r="CE85" i="2" s="1"/>
  <c r="CE86" i="2" s="1"/>
  <c r="CE87" i="2" s="1"/>
  <c r="CE88" i="2" s="1"/>
  <c r="CE89" i="2" s="1"/>
  <c r="CE90" i="2" s="1"/>
  <c r="CE91" i="2" s="1"/>
  <c r="CE92" i="2" s="1"/>
  <c r="CE93" i="2" s="1"/>
  <c r="CE94" i="2" s="1"/>
  <c r="CE95" i="2" s="1"/>
  <c r="CE96" i="2" s="1"/>
  <c r="CE97" i="2" s="1"/>
  <c r="CE98" i="2" s="1"/>
  <c r="CE99" i="2" s="1"/>
  <c r="CE100" i="2" s="1"/>
  <c r="CE101" i="2" s="1"/>
  <c r="CE102" i="2" s="1"/>
  <c r="CE103" i="2" s="1"/>
  <c r="CE104" i="2" s="1"/>
  <c r="CE105" i="2" s="1"/>
  <c r="CE106" i="2" s="1"/>
  <c r="CE107" i="2" s="1"/>
  <c r="CE108" i="2" s="1"/>
  <c r="CE109" i="2" s="1"/>
  <c r="CE110" i="2" s="1"/>
  <c r="CE111" i="2" s="1"/>
  <c r="CE112" i="2" s="1"/>
  <c r="CE113" i="2" s="1"/>
  <c r="CE114" i="2" s="1"/>
  <c r="CE115" i="2" s="1"/>
  <c r="CE116" i="2" s="1"/>
  <c r="CE117" i="2" s="1"/>
  <c r="CE118" i="2" s="1"/>
  <c r="CE119" i="2" s="1"/>
  <c r="CE120" i="2" s="1"/>
  <c r="CE121" i="2" s="1"/>
  <c r="CE122" i="2" s="1"/>
  <c r="CE123" i="2" s="1"/>
  <c r="CE124" i="2" s="1"/>
  <c r="CE125" i="2" s="1"/>
  <c r="BV7" i="2"/>
  <c r="BV8" i="2" s="1"/>
  <c r="BV9" i="2" s="1"/>
  <c r="BV10" i="2" s="1"/>
  <c r="BV11" i="2" s="1"/>
  <c r="BV12" i="2" s="1"/>
  <c r="BV13" i="2" s="1"/>
  <c r="BV14" i="2" s="1"/>
  <c r="BV15" i="2" s="1"/>
  <c r="BV16" i="2" s="1"/>
  <c r="BV17" i="2" s="1"/>
  <c r="BV18" i="2" s="1"/>
  <c r="BV19" i="2" s="1"/>
  <c r="BV20" i="2" s="1"/>
  <c r="BV21" i="2" s="1"/>
  <c r="BV22" i="2" s="1"/>
  <c r="BV23" i="2" s="1"/>
  <c r="BV24" i="2" s="1"/>
  <c r="BV25" i="2" s="1"/>
  <c r="BV26" i="2" s="1"/>
  <c r="BV27" i="2" s="1"/>
  <c r="BV28" i="2" s="1"/>
  <c r="BV29" i="2" s="1"/>
  <c r="BV30" i="2" s="1"/>
  <c r="BV31" i="2" s="1"/>
  <c r="BV32" i="2" s="1"/>
  <c r="BV33" i="2" s="1"/>
  <c r="BV34" i="2" s="1"/>
  <c r="BV35" i="2" s="1"/>
  <c r="BV36" i="2" s="1"/>
  <c r="BV37" i="2" s="1"/>
  <c r="BV38" i="2" s="1"/>
  <c r="BV39" i="2" s="1"/>
  <c r="BV40" i="2" s="1"/>
  <c r="BV41" i="2" s="1"/>
  <c r="BV42" i="2" s="1"/>
  <c r="BV43" i="2" s="1"/>
  <c r="BV44" i="2" s="1"/>
  <c r="BV45" i="2" s="1"/>
  <c r="BV46" i="2" s="1"/>
  <c r="BV47" i="2" s="1"/>
  <c r="BV48" i="2" s="1"/>
  <c r="BV49" i="2" s="1"/>
  <c r="BV50" i="2" s="1"/>
  <c r="BV51" i="2" s="1"/>
  <c r="BV52" i="2" s="1"/>
  <c r="BV53" i="2" s="1"/>
  <c r="BV54" i="2" s="1"/>
  <c r="BV55" i="2" s="1"/>
  <c r="BV56" i="2" s="1"/>
  <c r="BV57" i="2" s="1"/>
  <c r="BV58" i="2" s="1"/>
  <c r="BV59" i="2" s="1"/>
  <c r="BV60" i="2" s="1"/>
  <c r="BV61" i="2" s="1"/>
  <c r="BV62" i="2" s="1"/>
  <c r="BV63" i="2" s="1"/>
  <c r="BV64" i="2" s="1"/>
  <c r="BV65" i="2" s="1"/>
  <c r="BV66" i="2" s="1"/>
  <c r="BV67" i="2" s="1"/>
  <c r="BV68" i="2" s="1"/>
  <c r="BV69" i="2" s="1"/>
  <c r="BV70" i="2" s="1"/>
  <c r="BV71" i="2" s="1"/>
  <c r="BV72" i="2" s="1"/>
  <c r="BV73" i="2" s="1"/>
  <c r="BV74" i="2" s="1"/>
  <c r="BV75" i="2" s="1"/>
  <c r="BV76" i="2" s="1"/>
  <c r="BV77" i="2" s="1"/>
  <c r="BV78" i="2" s="1"/>
  <c r="BV79" i="2" s="1"/>
  <c r="BV80" i="2" s="1"/>
  <c r="BV81" i="2" s="1"/>
  <c r="BV82" i="2" s="1"/>
  <c r="BV83" i="2" s="1"/>
  <c r="BV84" i="2" s="1"/>
  <c r="BV85" i="2" s="1"/>
  <c r="BV86" i="2" s="1"/>
  <c r="BV87" i="2" s="1"/>
  <c r="BV88" i="2" s="1"/>
  <c r="BV89" i="2" s="1"/>
  <c r="BV90" i="2" s="1"/>
  <c r="BV91" i="2" s="1"/>
  <c r="BV92" i="2" s="1"/>
  <c r="BV93" i="2" s="1"/>
  <c r="BV94" i="2" s="1"/>
  <c r="BV95" i="2" s="1"/>
  <c r="BV96" i="2" s="1"/>
  <c r="BV97" i="2" s="1"/>
  <c r="BV98" i="2" s="1"/>
  <c r="BV99" i="2" s="1"/>
  <c r="BV100" i="2" s="1"/>
  <c r="BV101" i="2" s="1"/>
  <c r="BV102" i="2" s="1"/>
  <c r="BV103" i="2" s="1"/>
  <c r="BV104" i="2" s="1"/>
  <c r="BV105" i="2" s="1"/>
  <c r="BV106" i="2" s="1"/>
  <c r="BV107" i="2" s="1"/>
  <c r="BV108" i="2" s="1"/>
  <c r="BV109" i="2" s="1"/>
  <c r="BV110" i="2" s="1"/>
  <c r="BV111" i="2" s="1"/>
  <c r="BV112" i="2" s="1"/>
  <c r="BV113" i="2" s="1"/>
  <c r="BV114" i="2" s="1"/>
  <c r="BV115" i="2" s="1"/>
  <c r="BV116" i="2" s="1"/>
  <c r="BV117" i="2" s="1"/>
  <c r="BV118" i="2" s="1"/>
  <c r="BV119" i="2" s="1"/>
  <c r="BV120" i="2" s="1"/>
  <c r="BV121" i="2" s="1"/>
  <c r="BV122" i="2" s="1"/>
  <c r="BV123" i="2" s="1"/>
  <c r="BV124" i="2" s="1"/>
  <c r="BV125" i="2" s="1"/>
  <c r="BM7" i="2"/>
  <c r="BM8" i="2" s="1"/>
  <c r="BM9" i="2" s="1"/>
  <c r="BM10" i="2" s="1"/>
  <c r="BM11" i="2" s="1"/>
  <c r="BM12" i="2" s="1"/>
  <c r="BM13" i="2" s="1"/>
  <c r="BM14" i="2" s="1"/>
  <c r="BM15" i="2" s="1"/>
  <c r="BM16" i="2" s="1"/>
  <c r="BM17" i="2" s="1"/>
  <c r="BM18" i="2" s="1"/>
  <c r="BM19" i="2" s="1"/>
  <c r="BM20" i="2" s="1"/>
  <c r="BM21" i="2" s="1"/>
  <c r="BM22" i="2" s="1"/>
  <c r="BM23" i="2" s="1"/>
  <c r="BM24" i="2" s="1"/>
  <c r="BM25" i="2" s="1"/>
  <c r="BM26" i="2" s="1"/>
  <c r="BM27" i="2" s="1"/>
  <c r="BM28" i="2" s="1"/>
  <c r="BM29" i="2" s="1"/>
  <c r="BM30" i="2" s="1"/>
  <c r="BM31" i="2" s="1"/>
  <c r="BM32" i="2" s="1"/>
  <c r="BM33" i="2" s="1"/>
  <c r="BM34" i="2" s="1"/>
  <c r="BM35" i="2" s="1"/>
  <c r="BM36" i="2" s="1"/>
  <c r="BM37" i="2" s="1"/>
  <c r="BM38" i="2" s="1"/>
  <c r="BM39" i="2" s="1"/>
  <c r="BM40" i="2" s="1"/>
  <c r="BM41" i="2" s="1"/>
  <c r="BM42" i="2" s="1"/>
  <c r="BM43" i="2" s="1"/>
  <c r="BM44" i="2" s="1"/>
  <c r="BM45" i="2" s="1"/>
  <c r="BM46" i="2" s="1"/>
  <c r="BM47" i="2" s="1"/>
  <c r="BM48" i="2" s="1"/>
  <c r="BM49" i="2" s="1"/>
  <c r="BM50" i="2" s="1"/>
  <c r="BM51" i="2" s="1"/>
  <c r="BM52" i="2" s="1"/>
  <c r="BM53" i="2" s="1"/>
  <c r="BM54" i="2" s="1"/>
  <c r="BM55" i="2" s="1"/>
  <c r="BM56" i="2" s="1"/>
  <c r="BM57" i="2" s="1"/>
  <c r="BM58" i="2" s="1"/>
  <c r="BM59" i="2" s="1"/>
  <c r="BM60" i="2" s="1"/>
  <c r="BM61" i="2" s="1"/>
  <c r="BM62" i="2" s="1"/>
  <c r="BM63" i="2" s="1"/>
  <c r="BM64" i="2" s="1"/>
  <c r="BM65" i="2" s="1"/>
  <c r="BM66" i="2" s="1"/>
  <c r="BM67" i="2" s="1"/>
  <c r="BM68" i="2" s="1"/>
  <c r="BM69" i="2" s="1"/>
  <c r="BM70" i="2" s="1"/>
  <c r="BM71" i="2" s="1"/>
  <c r="BM72" i="2" s="1"/>
  <c r="BM73" i="2" s="1"/>
  <c r="BM74" i="2" s="1"/>
  <c r="BM75" i="2" s="1"/>
  <c r="BM76" i="2" s="1"/>
  <c r="BM77" i="2" s="1"/>
  <c r="BM78" i="2" s="1"/>
  <c r="BM79" i="2" s="1"/>
  <c r="BM80" i="2" s="1"/>
  <c r="BM81" i="2" s="1"/>
  <c r="BM82" i="2" s="1"/>
  <c r="BM83" i="2" s="1"/>
  <c r="BM84" i="2" s="1"/>
  <c r="BM85" i="2" s="1"/>
  <c r="BM86" i="2" s="1"/>
  <c r="BM87" i="2" s="1"/>
  <c r="BM88" i="2" s="1"/>
  <c r="BM89" i="2" s="1"/>
  <c r="BM90" i="2" s="1"/>
  <c r="BM91" i="2" s="1"/>
  <c r="BM92" i="2" s="1"/>
  <c r="BM93" i="2" s="1"/>
  <c r="BM94" i="2" s="1"/>
  <c r="BM95" i="2" s="1"/>
  <c r="BM96" i="2" s="1"/>
  <c r="BM97" i="2" s="1"/>
  <c r="BM98" i="2" s="1"/>
  <c r="BM99" i="2" s="1"/>
  <c r="BM100" i="2" s="1"/>
  <c r="BM101" i="2" s="1"/>
  <c r="BM102" i="2" s="1"/>
  <c r="BM103" i="2" s="1"/>
  <c r="BM104" i="2" s="1"/>
  <c r="BM105" i="2" s="1"/>
  <c r="BM106" i="2" s="1"/>
  <c r="BM107" i="2" s="1"/>
  <c r="BM108" i="2" s="1"/>
  <c r="BM109" i="2" s="1"/>
  <c r="BM110" i="2" s="1"/>
  <c r="BM111" i="2" s="1"/>
  <c r="BM112" i="2" s="1"/>
  <c r="BM113" i="2" s="1"/>
  <c r="BM114" i="2" s="1"/>
  <c r="BM115" i="2" s="1"/>
  <c r="BM116" i="2" s="1"/>
  <c r="BM117" i="2" s="1"/>
  <c r="BM118" i="2" s="1"/>
  <c r="BM119" i="2" s="1"/>
  <c r="BM120" i="2" s="1"/>
  <c r="BM121" i="2" s="1"/>
  <c r="BM122" i="2" s="1"/>
  <c r="BM123" i="2" s="1"/>
  <c r="BM124" i="2" s="1"/>
  <c r="BM125" i="2" s="1"/>
  <c r="BD7" i="2"/>
  <c r="BD8" i="2" s="1"/>
  <c r="BD9" i="2" s="1"/>
  <c r="BD10" i="2" s="1"/>
  <c r="BD11" i="2" s="1"/>
  <c r="BD12" i="2" s="1"/>
  <c r="BD13" i="2" s="1"/>
  <c r="BD14" i="2" s="1"/>
  <c r="BD15" i="2" s="1"/>
  <c r="BD16" i="2" s="1"/>
  <c r="BD17" i="2" s="1"/>
  <c r="BD18" i="2" s="1"/>
  <c r="BD19" i="2" s="1"/>
  <c r="BD20" i="2" s="1"/>
  <c r="BD21" i="2" s="1"/>
  <c r="BD22" i="2" s="1"/>
  <c r="BD23" i="2" s="1"/>
  <c r="BD24" i="2" s="1"/>
  <c r="BD25" i="2" s="1"/>
  <c r="BD26" i="2" s="1"/>
  <c r="BD27" i="2" s="1"/>
  <c r="BD28" i="2" s="1"/>
  <c r="BD29" i="2" s="1"/>
  <c r="BD30" i="2" s="1"/>
  <c r="BD31" i="2" s="1"/>
  <c r="BD32" i="2" s="1"/>
  <c r="BD33" i="2" s="1"/>
  <c r="BD34" i="2" s="1"/>
  <c r="BD35" i="2" s="1"/>
  <c r="BD36" i="2" s="1"/>
  <c r="BD37" i="2" s="1"/>
  <c r="BD38" i="2" s="1"/>
  <c r="BD39" i="2" s="1"/>
  <c r="BD40" i="2" s="1"/>
  <c r="BD41" i="2" s="1"/>
  <c r="BD42" i="2" s="1"/>
  <c r="BD43" i="2" s="1"/>
  <c r="BD44" i="2" s="1"/>
  <c r="BD45" i="2" s="1"/>
  <c r="BD46" i="2" s="1"/>
  <c r="BD47" i="2" s="1"/>
  <c r="BD48" i="2" s="1"/>
  <c r="BD49" i="2" s="1"/>
  <c r="BD50" i="2" s="1"/>
  <c r="BD51" i="2" s="1"/>
  <c r="BD52" i="2" s="1"/>
  <c r="BD53" i="2" s="1"/>
  <c r="BD54" i="2" s="1"/>
  <c r="BD55" i="2" s="1"/>
  <c r="BD56" i="2" s="1"/>
  <c r="BD57" i="2" s="1"/>
  <c r="BD58" i="2" s="1"/>
  <c r="BD59" i="2" s="1"/>
  <c r="BD60" i="2" s="1"/>
  <c r="BD61" i="2" s="1"/>
  <c r="BD62" i="2" s="1"/>
  <c r="BD63" i="2" s="1"/>
  <c r="BD64" i="2" s="1"/>
  <c r="BD65" i="2" s="1"/>
  <c r="BD66" i="2" s="1"/>
  <c r="BD67" i="2" s="1"/>
  <c r="BD68" i="2" s="1"/>
  <c r="BD69" i="2" s="1"/>
  <c r="BD70" i="2" s="1"/>
  <c r="BD71" i="2" s="1"/>
  <c r="BD72" i="2" s="1"/>
  <c r="BD73" i="2" s="1"/>
  <c r="BD74" i="2" s="1"/>
  <c r="BD75" i="2" s="1"/>
  <c r="BD76" i="2" s="1"/>
  <c r="BD77" i="2" s="1"/>
  <c r="BD78" i="2" s="1"/>
  <c r="BD79" i="2" s="1"/>
  <c r="BD80" i="2" s="1"/>
  <c r="BD81" i="2" s="1"/>
  <c r="BD82" i="2" s="1"/>
  <c r="BD83" i="2" s="1"/>
  <c r="BD84" i="2" s="1"/>
  <c r="BD85" i="2" s="1"/>
  <c r="BD86" i="2" s="1"/>
  <c r="BD87" i="2" s="1"/>
  <c r="BD88" i="2" s="1"/>
  <c r="BD89" i="2" s="1"/>
  <c r="BD90" i="2" s="1"/>
  <c r="BD91" i="2" s="1"/>
  <c r="BD92" i="2" s="1"/>
  <c r="BD93" i="2" s="1"/>
  <c r="BD94" i="2" s="1"/>
  <c r="BD95" i="2" s="1"/>
  <c r="BD96" i="2" s="1"/>
  <c r="BD97" i="2" s="1"/>
  <c r="BD98" i="2" s="1"/>
  <c r="BD99" i="2" s="1"/>
  <c r="BD100" i="2" s="1"/>
  <c r="BD101" i="2" s="1"/>
  <c r="BD102" i="2" s="1"/>
  <c r="BD103" i="2" s="1"/>
  <c r="BD104" i="2" s="1"/>
  <c r="BD105" i="2" s="1"/>
  <c r="BD106" i="2" s="1"/>
  <c r="BD107" i="2" s="1"/>
  <c r="BD108" i="2" s="1"/>
  <c r="BD109" i="2" s="1"/>
  <c r="BD110" i="2" s="1"/>
  <c r="BD111" i="2" s="1"/>
  <c r="BD112" i="2" s="1"/>
  <c r="BD113" i="2" s="1"/>
  <c r="BD114" i="2" s="1"/>
  <c r="BD115" i="2" s="1"/>
  <c r="BD116" i="2" s="1"/>
  <c r="BD117" i="2" s="1"/>
  <c r="BD118" i="2" s="1"/>
  <c r="BD119" i="2" s="1"/>
  <c r="BD120" i="2" s="1"/>
  <c r="BD121" i="2" s="1"/>
  <c r="BD122" i="2" s="1"/>
  <c r="BD123" i="2" s="1"/>
  <c r="BD124" i="2" s="1"/>
  <c r="BD125" i="2" s="1"/>
  <c r="AU7" i="2"/>
  <c r="AU8" i="2" s="1"/>
  <c r="AU9" i="2" s="1"/>
  <c r="AU10" i="2" s="1"/>
  <c r="AU11" i="2" s="1"/>
  <c r="AU12" i="2" s="1"/>
  <c r="AU13" i="2" s="1"/>
  <c r="AU14" i="2" s="1"/>
  <c r="AU15" i="2" s="1"/>
  <c r="AU16" i="2" s="1"/>
  <c r="AU17" i="2" s="1"/>
  <c r="AU18" i="2" s="1"/>
  <c r="AU19" i="2" s="1"/>
  <c r="AU20" i="2" s="1"/>
  <c r="AU21" i="2" s="1"/>
  <c r="AU22" i="2" s="1"/>
  <c r="AU23" i="2" s="1"/>
  <c r="AU24" i="2" s="1"/>
  <c r="AU25" i="2" s="1"/>
  <c r="AU26" i="2" s="1"/>
  <c r="AU27" i="2" s="1"/>
  <c r="AU28" i="2" s="1"/>
  <c r="AU29" i="2" s="1"/>
  <c r="AU30" i="2" s="1"/>
  <c r="AU31" i="2" s="1"/>
  <c r="AU32" i="2" s="1"/>
  <c r="AU33" i="2" s="1"/>
  <c r="AU34" i="2" s="1"/>
  <c r="AU35" i="2" s="1"/>
  <c r="AU36" i="2" s="1"/>
  <c r="AU37" i="2" s="1"/>
  <c r="AU38" i="2" s="1"/>
  <c r="AU39" i="2" s="1"/>
  <c r="AU40" i="2" s="1"/>
  <c r="AU41" i="2" s="1"/>
  <c r="AU42" i="2" s="1"/>
  <c r="AU43" i="2" s="1"/>
  <c r="AU44" i="2" s="1"/>
  <c r="AU45" i="2" s="1"/>
  <c r="AU46" i="2" s="1"/>
  <c r="AU47" i="2" s="1"/>
  <c r="AU48" i="2" s="1"/>
  <c r="AU49" i="2" s="1"/>
  <c r="AU50" i="2" s="1"/>
  <c r="AU51" i="2" s="1"/>
  <c r="AU52" i="2" s="1"/>
  <c r="AU53" i="2" s="1"/>
  <c r="AU54" i="2" s="1"/>
  <c r="AU55" i="2" s="1"/>
  <c r="AU56" i="2" s="1"/>
  <c r="AU57" i="2" s="1"/>
  <c r="AU58" i="2" s="1"/>
  <c r="AU59" i="2" s="1"/>
  <c r="AU60" i="2" s="1"/>
  <c r="AU61" i="2" s="1"/>
  <c r="AU62" i="2" s="1"/>
  <c r="AU63" i="2" s="1"/>
  <c r="AU64" i="2" s="1"/>
  <c r="AU65" i="2" s="1"/>
  <c r="AU66" i="2" s="1"/>
  <c r="AU67" i="2" s="1"/>
  <c r="AU68" i="2" s="1"/>
  <c r="AU69" i="2" s="1"/>
  <c r="AU70" i="2" s="1"/>
  <c r="AU71" i="2" s="1"/>
  <c r="AU72" i="2" s="1"/>
  <c r="AU73" i="2" s="1"/>
  <c r="AU74" i="2" s="1"/>
  <c r="AU75" i="2" s="1"/>
  <c r="AU76" i="2" s="1"/>
  <c r="AU77" i="2" s="1"/>
  <c r="AU78" i="2" s="1"/>
  <c r="AU79" i="2" s="1"/>
  <c r="AU80" i="2" s="1"/>
  <c r="AU81" i="2" s="1"/>
  <c r="AU82" i="2" s="1"/>
  <c r="AU83" i="2" s="1"/>
  <c r="AU84" i="2" s="1"/>
  <c r="AU85" i="2" s="1"/>
  <c r="AU86" i="2" s="1"/>
  <c r="AU87" i="2" s="1"/>
  <c r="AU88" i="2" s="1"/>
  <c r="AU89" i="2" s="1"/>
  <c r="AU90" i="2" s="1"/>
  <c r="AU91" i="2" s="1"/>
  <c r="AU92" i="2" s="1"/>
  <c r="AU93" i="2" s="1"/>
  <c r="AU94" i="2" s="1"/>
  <c r="AU95" i="2" s="1"/>
  <c r="AU96" i="2" s="1"/>
  <c r="AU97" i="2" s="1"/>
  <c r="AU98" i="2" s="1"/>
  <c r="AU99" i="2" s="1"/>
  <c r="AU100" i="2" s="1"/>
  <c r="AU101" i="2" s="1"/>
  <c r="AU102" i="2" s="1"/>
  <c r="AU103" i="2" s="1"/>
  <c r="AU104" i="2" s="1"/>
  <c r="AU105" i="2" s="1"/>
  <c r="AU106" i="2" s="1"/>
  <c r="AU107" i="2" s="1"/>
  <c r="AU108" i="2" s="1"/>
  <c r="AU109" i="2" s="1"/>
  <c r="AU110" i="2" s="1"/>
  <c r="AU111" i="2" s="1"/>
  <c r="AU112" i="2" s="1"/>
  <c r="AU113" i="2" s="1"/>
  <c r="AU114" i="2" s="1"/>
  <c r="AU115" i="2" s="1"/>
  <c r="AU116" i="2" s="1"/>
  <c r="AU117" i="2" s="1"/>
  <c r="AU118" i="2" s="1"/>
  <c r="AU119" i="2" s="1"/>
  <c r="AU120" i="2" s="1"/>
  <c r="AU121" i="2" s="1"/>
  <c r="AU122" i="2" s="1"/>
  <c r="AU123" i="2" s="1"/>
  <c r="AU124" i="2" s="1"/>
  <c r="AU125" i="2" s="1"/>
  <c r="AL7" i="2"/>
  <c r="AL8" i="2" s="1"/>
  <c r="AL9" i="2" s="1"/>
  <c r="AL10" i="2" s="1"/>
  <c r="AL11" i="2" s="1"/>
  <c r="AL12" i="2" s="1"/>
  <c r="AL13" i="2" s="1"/>
  <c r="AL14" i="2" s="1"/>
  <c r="AL15" i="2" s="1"/>
  <c r="AL16" i="2" s="1"/>
  <c r="AL17" i="2" s="1"/>
  <c r="AL18" i="2" s="1"/>
  <c r="AL19" i="2" s="1"/>
  <c r="AL20" i="2" s="1"/>
  <c r="AL21" i="2" s="1"/>
  <c r="AL22" i="2" s="1"/>
  <c r="AL23" i="2" s="1"/>
  <c r="AL24" i="2" s="1"/>
  <c r="AL25" i="2" s="1"/>
  <c r="AL26" i="2" s="1"/>
  <c r="AL27" i="2" s="1"/>
  <c r="AL28" i="2" s="1"/>
  <c r="AL29" i="2" s="1"/>
  <c r="AL30" i="2" s="1"/>
  <c r="AL31" i="2" s="1"/>
  <c r="AL32" i="2" s="1"/>
  <c r="AL33" i="2" s="1"/>
  <c r="AL34" i="2" s="1"/>
  <c r="AL35" i="2" s="1"/>
  <c r="AL36" i="2" s="1"/>
  <c r="AL37" i="2" s="1"/>
  <c r="AL38" i="2" s="1"/>
  <c r="AL39" i="2" s="1"/>
  <c r="AL40" i="2" s="1"/>
  <c r="AL41" i="2" s="1"/>
  <c r="AL42" i="2" s="1"/>
  <c r="AL43" i="2" s="1"/>
  <c r="AL44" i="2" s="1"/>
  <c r="AL45" i="2" s="1"/>
  <c r="AL46" i="2" s="1"/>
  <c r="AL47" i="2" s="1"/>
  <c r="AL48" i="2" s="1"/>
  <c r="AL49" i="2" s="1"/>
  <c r="AL50" i="2" s="1"/>
  <c r="AL51" i="2" s="1"/>
  <c r="AL52" i="2" s="1"/>
  <c r="AL53" i="2" s="1"/>
  <c r="AL54" i="2" s="1"/>
  <c r="AL55" i="2" s="1"/>
  <c r="AL56" i="2" s="1"/>
  <c r="AL57" i="2" s="1"/>
  <c r="AL58" i="2" s="1"/>
  <c r="AL59" i="2" s="1"/>
  <c r="AL60" i="2" s="1"/>
  <c r="AL61" i="2" s="1"/>
  <c r="AL62" i="2" s="1"/>
  <c r="AL63" i="2" s="1"/>
  <c r="AL64" i="2" s="1"/>
  <c r="AL65" i="2" s="1"/>
  <c r="AL66" i="2" s="1"/>
  <c r="AL67" i="2" s="1"/>
  <c r="AL68" i="2" s="1"/>
  <c r="AL69" i="2" s="1"/>
  <c r="AL70" i="2" s="1"/>
  <c r="AL71" i="2" s="1"/>
  <c r="AL72" i="2" s="1"/>
  <c r="AL73" i="2" s="1"/>
  <c r="AL74" i="2" s="1"/>
  <c r="AL75" i="2" s="1"/>
  <c r="AL76" i="2" s="1"/>
  <c r="AL77" i="2" s="1"/>
  <c r="AL78" i="2" s="1"/>
  <c r="AL79" i="2" s="1"/>
  <c r="AL80" i="2" s="1"/>
  <c r="AL81" i="2" s="1"/>
  <c r="AL82" i="2" s="1"/>
  <c r="AL83" i="2" s="1"/>
  <c r="AL84" i="2" s="1"/>
  <c r="AL85" i="2" s="1"/>
  <c r="AL86" i="2" s="1"/>
  <c r="AL87" i="2" s="1"/>
  <c r="AL88" i="2" s="1"/>
  <c r="AL89" i="2" s="1"/>
  <c r="AL90" i="2" s="1"/>
  <c r="AL91" i="2" s="1"/>
  <c r="AL92" i="2" s="1"/>
  <c r="AL93" i="2" s="1"/>
  <c r="AL94" i="2" s="1"/>
  <c r="AL95" i="2" s="1"/>
  <c r="AL96" i="2" s="1"/>
  <c r="AL97" i="2" s="1"/>
  <c r="AL98" i="2" s="1"/>
  <c r="AL99" i="2" s="1"/>
  <c r="AL100" i="2" s="1"/>
  <c r="AL101" i="2" s="1"/>
  <c r="AL102" i="2" s="1"/>
  <c r="AL103" i="2" s="1"/>
  <c r="AL104" i="2" s="1"/>
  <c r="AL105" i="2" s="1"/>
  <c r="AL106" i="2" s="1"/>
  <c r="AL107" i="2" s="1"/>
  <c r="AL108" i="2" s="1"/>
  <c r="AL109" i="2" s="1"/>
  <c r="AL110" i="2" s="1"/>
  <c r="AL111" i="2" s="1"/>
  <c r="AL112" i="2" s="1"/>
  <c r="AL113" i="2" s="1"/>
  <c r="AL114" i="2" s="1"/>
  <c r="AL115" i="2" s="1"/>
  <c r="AL116" i="2" s="1"/>
  <c r="AL117" i="2" s="1"/>
  <c r="AL118" i="2" s="1"/>
  <c r="AL119" i="2" s="1"/>
  <c r="AL120" i="2" s="1"/>
  <c r="AL121" i="2" s="1"/>
  <c r="AL122" i="2" s="1"/>
  <c r="AL123" i="2" s="1"/>
  <c r="AL124" i="2" s="1"/>
  <c r="AL125" i="2" s="1"/>
  <c r="AC7" i="2"/>
  <c r="AC8" i="2" s="1"/>
  <c r="AC9" i="2" s="1"/>
  <c r="AC10" i="2" s="1"/>
  <c r="AC11" i="2" s="1"/>
  <c r="AC12" i="2" s="1"/>
  <c r="AC13" i="2" s="1"/>
  <c r="AC14" i="2" s="1"/>
  <c r="AC15" i="2" s="1"/>
  <c r="AC16" i="2" s="1"/>
  <c r="AC17" i="2" s="1"/>
  <c r="AC18" i="2" s="1"/>
  <c r="AC19" i="2" s="1"/>
  <c r="AC20" i="2" s="1"/>
  <c r="AC21" i="2" s="1"/>
  <c r="AC22" i="2" s="1"/>
  <c r="AC23" i="2" s="1"/>
  <c r="AC24" i="2" s="1"/>
  <c r="AC25" i="2" s="1"/>
  <c r="AC26" i="2" s="1"/>
  <c r="AC27" i="2" s="1"/>
  <c r="AC28" i="2" s="1"/>
  <c r="AC29" i="2" s="1"/>
  <c r="AC30" i="2" s="1"/>
  <c r="AC31" i="2" s="1"/>
  <c r="AC32" i="2" s="1"/>
  <c r="AC33" i="2" s="1"/>
  <c r="AC34" i="2" s="1"/>
  <c r="AC35" i="2" s="1"/>
  <c r="AC36" i="2" s="1"/>
  <c r="AC37" i="2" s="1"/>
  <c r="AC38" i="2" s="1"/>
  <c r="AC39" i="2" s="1"/>
  <c r="AC40" i="2" s="1"/>
  <c r="AC41" i="2" s="1"/>
  <c r="AC42" i="2" s="1"/>
  <c r="AC43" i="2" s="1"/>
  <c r="AC44" i="2" s="1"/>
  <c r="AC45" i="2" s="1"/>
  <c r="AC46" i="2" s="1"/>
  <c r="AC47" i="2" s="1"/>
  <c r="AC48" i="2" s="1"/>
  <c r="AC49" i="2" s="1"/>
  <c r="AC50" i="2" s="1"/>
  <c r="AC51" i="2" s="1"/>
  <c r="AC52" i="2" s="1"/>
  <c r="AC53" i="2" s="1"/>
  <c r="AC54" i="2" s="1"/>
  <c r="AC55" i="2" s="1"/>
  <c r="AC56" i="2" s="1"/>
  <c r="AC57" i="2" s="1"/>
  <c r="AC58" i="2" s="1"/>
  <c r="AC59" i="2" s="1"/>
  <c r="AC60" i="2" s="1"/>
  <c r="AC61" i="2" s="1"/>
  <c r="AC62" i="2" s="1"/>
  <c r="AC63" i="2" s="1"/>
  <c r="AC64" i="2" s="1"/>
  <c r="AC65" i="2" s="1"/>
  <c r="AC66" i="2" s="1"/>
  <c r="AC67" i="2" s="1"/>
  <c r="AC68" i="2" s="1"/>
  <c r="AC69" i="2" s="1"/>
  <c r="AC70" i="2" s="1"/>
  <c r="AC71" i="2" s="1"/>
  <c r="AC72" i="2" s="1"/>
  <c r="AC73" i="2" s="1"/>
  <c r="AC74" i="2" s="1"/>
  <c r="AC75" i="2" s="1"/>
  <c r="AC76" i="2" s="1"/>
  <c r="AC77" i="2" s="1"/>
  <c r="AC78" i="2" s="1"/>
  <c r="AC79" i="2" s="1"/>
  <c r="AC80" i="2" s="1"/>
  <c r="AC81" i="2" s="1"/>
  <c r="AC82" i="2" s="1"/>
  <c r="AC83" i="2" s="1"/>
  <c r="AC84" i="2" s="1"/>
  <c r="AC85" i="2" s="1"/>
  <c r="AC86" i="2" s="1"/>
  <c r="AC87" i="2" s="1"/>
  <c r="AC88" i="2" s="1"/>
  <c r="AC89" i="2" s="1"/>
  <c r="AC90" i="2" s="1"/>
  <c r="AC91" i="2" s="1"/>
  <c r="AC92" i="2" s="1"/>
  <c r="AC93" i="2" s="1"/>
  <c r="AC94" i="2" s="1"/>
  <c r="AC95" i="2" s="1"/>
  <c r="AC96" i="2" s="1"/>
  <c r="AC97" i="2" s="1"/>
  <c r="AC98" i="2" s="1"/>
  <c r="AC99" i="2" s="1"/>
  <c r="AC100" i="2" s="1"/>
  <c r="AC101" i="2" s="1"/>
  <c r="AC102" i="2" s="1"/>
  <c r="AC103" i="2" s="1"/>
  <c r="AC104" i="2" s="1"/>
  <c r="AC105" i="2" s="1"/>
  <c r="AC106" i="2" s="1"/>
  <c r="AC107" i="2" s="1"/>
  <c r="AC108" i="2" s="1"/>
  <c r="AC109" i="2" s="1"/>
  <c r="AC110" i="2" s="1"/>
  <c r="AC111" i="2" s="1"/>
  <c r="AC112" i="2" s="1"/>
  <c r="AC113" i="2" s="1"/>
  <c r="AC114" i="2" s="1"/>
  <c r="AC115" i="2" s="1"/>
  <c r="AC116" i="2" s="1"/>
  <c r="AC117" i="2" s="1"/>
  <c r="AC118" i="2" s="1"/>
  <c r="AC119" i="2" s="1"/>
  <c r="AC120" i="2" s="1"/>
  <c r="AC121" i="2" s="1"/>
  <c r="AC122" i="2" s="1"/>
  <c r="AC123" i="2" s="1"/>
  <c r="AC124" i="2" s="1"/>
  <c r="AC125" i="2" s="1"/>
  <c r="T7" i="2"/>
  <c r="T8" i="2" s="1"/>
  <c r="T9" i="2" s="1"/>
  <c r="T10" i="2" s="1"/>
  <c r="T11" i="2" s="1"/>
  <c r="T12" i="2" s="1"/>
  <c r="T13" i="2" s="1"/>
  <c r="T14" i="2" s="1"/>
  <c r="T15" i="2" s="1"/>
  <c r="T16" i="2" s="1"/>
  <c r="T17" i="2" s="1"/>
  <c r="T18" i="2" s="1"/>
  <c r="T19" i="2" s="1"/>
  <c r="T20" i="2" s="1"/>
  <c r="T21" i="2" s="1"/>
  <c r="T22" i="2" s="1"/>
  <c r="T23" i="2" s="1"/>
  <c r="T24" i="2" s="1"/>
  <c r="T25" i="2" s="1"/>
  <c r="T26" i="2" s="1"/>
  <c r="T27" i="2" s="1"/>
  <c r="T28" i="2" s="1"/>
  <c r="T29" i="2" s="1"/>
  <c r="T30" i="2" s="1"/>
  <c r="T31" i="2" s="1"/>
  <c r="T32" i="2" s="1"/>
  <c r="T33" i="2" s="1"/>
  <c r="T34" i="2" s="1"/>
  <c r="T35" i="2" s="1"/>
  <c r="T36" i="2" s="1"/>
  <c r="T37" i="2" s="1"/>
  <c r="T38" i="2" s="1"/>
  <c r="T39" i="2" s="1"/>
  <c r="T40" i="2" s="1"/>
  <c r="T41" i="2" s="1"/>
  <c r="T42" i="2" s="1"/>
  <c r="T43" i="2" s="1"/>
  <c r="T44" i="2" s="1"/>
  <c r="T45" i="2" s="1"/>
  <c r="T46" i="2" s="1"/>
  <c r="T47" i="2" s="1"/>
  <c r="T48" i="2" s="1"/>
  <c r="T49" i="2" s="1"/>
  <c r="T50" i="2" s="1"/>
  <c r="T51" i="2" s="1"/>
  <c r="T52" i="2" s="1"/>
  <c r="T53" i="2" s="1"/>
  <c r="T54" i="2" s="1"/>
  <c r="T55" i="2" s="1"/>
  <c r="T56" i="2" s="1"/>
  <c r="T57" i="2" s="1"/>
  <c r="T58" i="2" s="1"/>
  <c r="T59" i="2" s="1"/>
  <c r="T60" i="2" s="1"/>
  <c r="T61" i="2" s="1"/>
  <c r="T62" i="2" s="1"/>
  <c r="T63" i="2" s="1"/>
  <c r="T64" i="2" s="1"/>
  <c r="T65" i="2" s="1"/>
  <c r="T66" i="2" s="1"/>
  <c r="T67" i="2" s="1"/>
  <c r="T68" i="2" s="1"/>
  <c r="T69" i="2" s="1"/>
  <c r="T70" i="2" s="1"/>
  <c r="T71" i="2" s="1"/>
  <c r="T72" i="2" s="1"/>
  <c r="T73" i="2" s="1"/>
  <c r="T74" i="2" s="1"/>
  <c r="T75" i="2" s="1"/>
  <c r="T76" i="2" s="1"/>
  <c r="T77" i="2" s="1"/>
  <c r="T78" i="2" s="1"/>
  <c r="T79" i="2" s="1"/>
  <c r="T80" i="2" s="1"/>
  <c r="T81" i="2" s="1"/>
  <c r="T82" i="2" s="1"/>
  <c r="T83" i="2" s="1"/>
  <c r="T84" i="2" s="1"/>
  <c r="T85" i="2" s="1"/>
  <c r="T86" i="2" s="1"/>
  <c r="T87" i="2" s="1"/>
  <c r="T88" i="2" s="1"/>
  <c r="T89" i="2" s="1"/>
  <c r="T90" i="2" s="1"/>
  <c r="T91" i="2" s="1"/>
  <c r="T92" i="2" s="1"/>
  <c r="T93" i="2" s="1"/>
  <c r="T94" i="2" s="1"/>
  <c r="T95" i="2" s="1"/>
  <c r="T96" i="2" s="1"/>
  <c r="T97" i="2" s="1"/>
  <c r="T98" i="2" s="1"/>
  <c r="T99" i="2" s="1"/>
  <c r="T100" i="2" s="1"/>
  <c r="T101" i="2" s="1"/>
  <c r="T102" i="2" s="1"/>
  <c r="T103" i="2" s="1"/>
  <c r="T104" i="2" s="1"/>
  <c r="T105" i="2" s="1"/>
  <c r="T106" i="2" s="1"/>
  <c r="T107" i="2" s="1"/>
  <c r="T108" i="2" s="1"/>
  <c r="T109" i="2" s="1"/>
  <c r="T110" i="2" s="1"/>
  <c r="T111" i="2" s="1"/>
  <c r="T112" i="2" s="1"/>
  <c r="T113" i="2" s="1"/>
  <c r="T114" i="2" s="1"/>
  <c r="T115" i="2" s="1"/>
  <c r="T116" i="2" s="1"/>
  <c r="T117" i="2" s="1"/>
  <c r="T118" i="2" s="1"/>
  <c r="T119" i="2" s="1"/>
  <c r="T120" i="2" s="1"/>
  <c r="T121" i="2" s="1"/>
  <c r="T122" i="2" s="1"/>
  <c r="T123" i="2" s="1"/>
  <c r="T124" i="2" s="1"/>
  <c r="T125" i="2" s="1"/>
  <c r="K7" i="2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19" i="2" s="1"/>
  <c r="K20" i="2" s="1"/>
  <c r="K21" i="2" s="1"/>
  <c r="K22" i="2" s="1"/>
  <c r="K23" i="2" s="1"/>
  <c r="K24" i="2" s="1"/>
  <c r="K25" i="2" s="1"/>
  <c r="K26" i="2" s="1"/>
  <c r="K27" i="2" s="1"/>
  <c r="K28" i="2" s="1"/>
  <c r="K29" i="2" s="1"/>
  <c r="K30" i="2" s="1"/>
  <c r="K31" i="2" s="1"/>
  <c r="K32" i="2" s="1"/>
  <c r="K33" i="2" s="1"/>
  <c r="K34" i="2" s="1"/>
  <c r="K35" i="2" s="1"/>
  <c r="K36" i="2" s="1"/>
  <c r="K37" i="2" s="1"/>
  <c r="K38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K49" i="2" s="1"/>
  <c r="K50" i="2" s="1"/>
  <c r="K51" i="2" s="1"/>
  <c r="K52" i="2" s="1"/>
  <c r="K53" i="2" s="1"/>
  <c r="K54" i="2" s="1"/>
  <c r="K55" i="2" s="1"/>
  <c r="K56" i="2" s="1"/>
  <c r="K57" i="2" s="1"/>
  <c r="K58" i="2" s="1"/>
  <c r="K59" i="2" s="1"/>
  <c r="K60" i="2" s="1"/>
  <c r="K61" i="2" s="1"/>
  <c r="K62" i="2" s="1"/>
  <c r="K63" i="2" s="1"/>
  <c r="K64" i="2" s="1"/>
  <c r="K65" i="2" s="1"/>
  <c r="K66" i="2" s="1"/>
  <c r="K67" i="2" s="1"/>
  <c r="K68" i="2" s="1"/>
  <c r="K69" i="2" s="1"/>
  <c r="K70" i="2" s="1"/>
  <c r="K71" i="2" s="1"/>
  <c r="K72" i="2" s="1"/>
  <c r="K73" i="2" s="1"/>
  <c r="K74" i="2" s="1"/>
  <c r="K75" i="2" s="1"/>
  <c r="K76" i="2" s="1"/>
  <c r="K77" i="2" s="1"/>
  <c r="K78" i="2" s="1"/>
  <c r="K79" i="2" s="1"/>
  <c r="K80" i="2" s="1"/>
  <c r="K81" i="2" s="1"/>
  <c r="K82" i="2" s="1"/>
  <c r="K83" i="2" s="1"/>
  <c r="K84" i="2" s="1"/>
  <c r="K85" i="2" s="1"/>
  <c r="K86" i="2" s="1"/>
  <c r="K87" i="2" s="1"/>
  <c r="K88" i="2" s="1"/>
  <c r="K89" i="2" s="1"/>
  <c r="K90" i="2" s="1"/>
  <c r="K91" i="2" s="1"/>
  <c r="K92" i="2" s="1"/>
  <c r="K93" i="2" s="1"/>
  <c r="K94" i="2" s="1"/>
  <c r="K95" i="2" s="1"/>
  <c r="K96" i="2" s="1"/>
  <c r="K97" i="2" s="1"/>
  <c r="K98" i="2" s="1"/>
  <c r="K99" i="2" s="1"/>
  <c r="K100" i="2" s="1"/>
  <c r="K101" i="2" s="1"/>
  <c r="K102" i="2" s="1"/>
  <c r="K103" i="2" s="1"/>
  <c r="K104" i="2" s="1"/>
  <c r="K105" i="2" s="1"/>
  <c r="K106" i="2" s="1"/>
  <c r="K107" i="2" s="1"/>
  <c r="K108" i="2" s="1"/>
  <c r="K109" i="2" s="1"/>
  <c r="K110" i="2" s="1"/>
  <c r="K111" i="2" s="1"/>
  <c r="K112" i="2" s="1"/>
  <c r="K113" i="2" s="1"/>
  <c r="K114" i="2" s="1"/>
  <c r="K115" i="2" s="1"/>
  <c r="K116" i="2" s="1"/>
  <c r="K117" i="2" s="1"/>
  <c r="K118" i="2" s="1"/>
  <c r="K119" i="2" s="1"/>
  <c r="K120" i="2" s="1"/>
  <c r="K121" i="2" s="1"/>
  <c r="K122" i="2" s="1"/>
  <c r="K123" i="2" s="1"/>
  <c r="K124" i="2" s="1"/>
  <c r="K125" i="2" s="1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T7" i="3"/>
  <c r="BT8" i="3" s="1"/>
  <c r="BT9" i="3" s="1"/>
  <c r="BT10" i="3" s="1"/>
  <c r="BT11" i="3" s="1"/>
  <c r="BT12" i="3" s="1"/>
  <c r="BT13" i="3" s="1"/>
  <c r="BT14" i="3" s="1"/>
  <c r="BT15" i="3" s="1"/>
  <c r="BT16" i="3" s="1"/>
  <c r="BT17" i="3" s="1"/>
  <c r="BT18" i="3" s="1"/>
  <c r="BT19" i="3" s="1"/>
  <c r="BT20" i="3" s="1"/>
  <c r="BT21" i="3" s="1"/>
  <c r="BT22" i="3" s="1"/>
  <c r="BT23" i="3" s="1"/>
  <c r="BT24" i="3" s="1"/>
  <c r="BT25" i="3" s="1"/>
  <c r="BT26" i="3" s="1"/>
  <c r="BT27" i="3" s="1"/>
  <c r="BT28" i="3" s="1"/>
  <c r="BT29" i="3" s="1"/>
  <c r="BT30" i="3" s="1"/>
  <c r="BT31" i="3" s="1"/>
  <c r="BT32" i="3" s="1"/>
  <c r="BT33" i="3" s="1"/>
  <c r="BT34" i="3" s="1"/>
  <c r="BT35" i="3" s="1"/>
  <c r="BT36" i="3" s="1"/>
  <c r="BT37" i="3" s="1"/>
  <c r="BT38" i="3" s="1"/>
  <c r="BT39" i="3" s="1"/>
  <c r="BT40" i="3" s="1"/>
  <c r="BT41" i="3" s="1"/>
  <c r="BT42" i="3" s="1"/>
  <c r="BT43" i="3" s="1"/>
  <c r="BT44" i="3" s="1"/>
  <c r="BT45" i="3" s="1"/>
  <c r="BT46" i="3" s="1"/>
  <c r="BT47" i="3" s="1"/>
  <c r="BT48" i="3" s="1"/>
  <c r="BT49" i="3" s="1"/>
  <c r="BT50" i="3" s="1"/>
  <c r="BT51" i="3" s="1"/>
  <c r="BT52" i="3" s="1"/>
  <c r="BT53" i="3" s="1"/>
  <c r="BT54" i="3" s="1"/>
  <c r="BT55" i="3" s="1"/>
  <c r="BT56" i="3" s="1"/>
  <c r="BT57" i="3" s="1"/>
  <c r="BT58" i="3" s="1"/>
  <c r="BT59" i="3" s="1"/>
  <c r="BT60" i="3" s="1"/>
  <c r="BT61" i="3" s="1"/>
  <c r="BT62" i="3" s="1"/>
  <c r="BT63" i="3" s="1"/>
  <c r="BT64" i="3" s="1"/>
  <c r="BT65" i="3" s="1"/>
  <c r="BT66" i="3" s="1"/>
  <c r="BT67" i="3" s="1"/>
  <c r="BT68" i="3" s="1"/>
  <c r="BT69" i="3" s="1"/>
  <c r="BT70" i="3" s="1"/>
  <c r="BT71" i="3" s="1"/>
  <c r="BT72" i="3" s="1"/>
  <c r="BT73" i="3" s="1"/>
  <c r="BT74" i="3" s="1"/>
  <c r="BT75" i="3" s="1"/>
  <c r="BT76" i="3" s="1"/>
  <c r="BT77" i="3" s="1"/>
  <c r="BT78" i="3" s="1"/>
  <c r="BT79" i="3" s="1"/>
  <c r="BT80" i="3" s="1"/>
  <c r="BT81" i="3" s="1"/>
  <c r="BT82" i="3" s="1"/>
  <c r="BT83" i="3" s="1"/>
  <c r="BT84" i="3" s="1"/>
  <c r="BT85" i="3" s="1"/>
  <c r="BT86" i="3" s="1"/>
  <c r="BT87" i="3" s="1"/>
  <c r="BT88" i="3" s="1"/>
  <c r="BT89" i="3" s="1"/>
  <c r="BT90" i="3" s="1"/>
  <c r="BT91" i="3" s="1"/>
  <c r="BT92" i="3" s="1"/>
  <c r="BT93" i="3" s="1"/>
  <c r="BT94" i="3" s="1"/>
  <c r="BT95" i="3" s="1"/>
  <c r="BT96" i="3" s="1"/>
  <c r="BT97" i="3" s="1"/>
  <c r="BT98" i="3" s="1"/>
  <c r="BT99" i="3" s="1"/>
  <c r="BT100" i="3" s="1"/>
  <c r="BT101" i="3" s="1"/>
  <c r="BT102" i="3" s="1"/>
  <c r="BT103" i="3" s="1"/>
  <c r="BT104" i="3" s="1"/>
  <c r="BT105" i="3" s="1"/>
  <c r="BT106" i="3" s="1"/>
  <c r="BT107" i="3" s="1"/>
  <c r="BT108" i="3" s="1"/>
  <c r="BT109" i="3" s="1"/>
  <c r="BT110" i="3" s="1"/>
  <c r="BT111" i="3" s="1"/>
  <c r="BT112" i="3" s="1"/>
  <c r="BT113" i="3" s="1"/>
  <c r="BT114" i="3" s="1"/>
  <c r="BT115" i="3" s="1"/>
  <c r="BT116" i="3" s="1"/>
  <c r="BT117" i="3" s="1"/>
  <c r="BT118" i="3" s="1"/>
  <c r="BT119" i="3" s="1"/>
  <c r="BT120" i="3" s="1"/>
  <c r="BT121" i="3" s="1"/>
  <c r="BT122" i="3" s="1"/>
  <c r="BT123" i="3" s="1"/>
  <c r="BT124" i="3" s="1"/>
  <c r="BT125" i="3" s="1"/>
  <c r="BM7" i="3"/>
  <c r="BM8" i="3" s="1"/>
  <c r="BM9" i="3" s="1"/>
  <c r="BM10" i="3" s="1"/>
  <c r="BM11" i="3" s="1"/>
  <c r="BM12" i="3" s="1"/>
  <c r="BM13" i="3" s="1"/>
  <c r="BM14" i="3" s="1"/>
  <c r="BM15" i="3" s="1"/>
  <c r="BM16" i="3" s="1"/>
  <c r="BM17" i="3" s="1"/>
  <c r="BM18" i="3" s="1"/>
  <c r="BM19" i="3" s="1"/>
  <c r="BM20" i="3" s="1"/>
  <c r="BM21" i="3" s="1"/>
  <c r="BM22" i="3" s="1"/>
  <c r="BM23" i="3" s="1"/>
  <c r="BM24" i="3" s="1"/>
  <c r="BM25" i="3" s="1"/>
  <c r="BM26" i="3" s="1"/>
  <c r="BM27" i="3" s="1"/>
  <c r="BM28" i="3" s="1"/>
  <c r="BM29" i="3" s="1"/>
  <c r="BM30" i="3" s="1"/>
  <c r="BM31" i="3" s="1"/>
  <c r="BM32" i="3" s="1"/>
  <c r="BM33" i="3" s="1"/>
  <c r="BM34" i="3" s="1"/>
  <c r="BM35" i="3" s="1"/>
  <c r="BM36" i="3" s="1"/>
  <c r="BM37" i="3" s="1"/>
  <c r="BM38" i="3" s="1"/>
  <c r="BM39" i="3" s="1"/>
  <c r="BM40" i="3" s="1"/>
  <c r="BM41" i="3" s="1"/>
  <c r="BM42" i="3" s="1"/>
  <c r="BM43" i="3" s="1"/>
  <c r="BM44" i="3" s="1"/>
  <c r="BM45" i="3" s="1"/>
  <c r="BM46" i="3" s="1"/>
  <c r="BM47" i="3" s="1"/>
  <c r="BM48" i="3" s="1"/>
  <c r="BM49" i="3" s="1"/>
  <c r="BM50" i="3" s="1"/>
  <c r="BM51" i="3" s="1"/>
  <c r="BM52" i="3" s="1"/>
  <c r="BM53" i="3" s="1"/>
  <c r="BM54" i="3" s="1"/>
  <c r="BM55" i="3" s="1"/>
  <c r="BM56" i="3" s="1"/>
  <c r="BM57" i="3" s="1"/>
  <c r="BM58" i="3" s="1"/>
  <c r="BM59" i="3" s="1"/>
  <c r="BM60" i="3" s="1"/>
  <c r="BM61" i="3" s="1"/>
  <c r="BM62" i="3" s="1"/>
  <c r="BM63" i="3" s="1"/>
  <c r="BM64" i="3" s="1"/>
  <c r="BM65" i="3" s="1"/>
  <c r="BM66" i="3" s="1"/>
  <c r="BM67" i="3" s="1"/>
  <c r="BM68" i="3" s="1"/>
  <c r="BM69" i="3" s="1"/>
  <c r="BM70" i="3" s="1"/>
  <c r="BM71" i="3" s="1"/>
  <c r="BM72" i="3" s="1"/>
  <c r="BM73" i="3" s="1"/>
  <c r="BM74" i="3" s="1"/>
  <c r="BM75" i="3" s="1"/>
  <c r="BM76" i="3" s="1"/>
  <c r="BM77" i="3" s="1"/>
  <c r="BM78" i="3" s="1"/>
  <c r="BM79" i="3" s="1"/>
  <c r="BM80" i="3" s="1"/>
  <c r="BM81" i="3" s="1"/>
  <c r="BM82" i="3" s="1"/>
  <c r="BM83" i="3" s="1"/>
  <c r="BM84" i="3" s="1"/>
  <c r="BM85" i="3" s="1"/>
  <c r="BM86" i="3" s="1"/>
  <c r="BM87" i="3" s="1"/>
  <c r="BM88" i="3" s="1"/>
  <c r="BM89" i="3" s="1"/>
  <c r="BM90" i="3" s="1"/>
  <c r="BM91" i="3" s="1"/>
  <c r="BM92" i="3" s="1"/>
  <c r="BM93" i="3" s="1"/>
  <c r="BM94" i="3" s="1"/>
  <c r="BM95" i="3" s="1"/>
  <c r="BM96" i="3" s="1"/>
  <c r="BM97" i="3" s="1"/>
  <c r="BM98" i="3" s="1"/>
  <c r="BM99" i="3" s="1"/>
  <c r="BM100" i="3" s="1"/>
  <c r="BM101" i="3" s="1"/>
  <c r="BM102" i="3" s="1"/>
  <c r="BM103" i="3" s="1"/>
  <c r="BM104" i="3" s="1"/>
  <c r="BM105" i="3" s="1"/>
  <c r="BM106" i="3" s="1"/>
  <c r="BM107" i="3" s="1"/>
  <c r="BM108" i="3" s="1"/>
  <c r="BM109" i="3" s="1"/>
  <c r="BM110" i="3" s="1"/>
  <c r="BM111" i="3" s="1"/>
  <c r="BM112" i="3" s="1"/>
  <c r="BM113" i="3" s="1"/>
  <c r="BM114" i="3" s="1"/>
  <c r="BM115" i="3" s="1"/>
  <c r="BM116" i="3" s="1"/>
  <c r="BM117" i="3" s="1"/>
  <c r="BM118" i="3" s="1"/>
  <c r="BM119" i="3" s="1"/>
  <c r="BM120" i="3" s="1"/>
  <c r="BM121" i="3" s="1"/>
  <c r="BM122" i="3" s="1"/>
  <c r="BM123" i="3" s="1"/>
  <c r="BM124" i="3" s="1"/>
  <c r="BM125" i="3" s="1"/>
  <c r="BF7" i="3"/>
  <c r="BF8" i="3" s="1"/>
  <c r="BF9" i="3" s="1"/>
  <c r="BF10" i="3" s="1"/>
  <c r="BF11" i="3" s="1"/>
  <c r="BF12" i="3" s="1"/>
  <c r="BF13" i="3" s="1"/>
  <c r="BF14" i="3" s="1"/>
  <c r="BF15" i="3" s="1"/>
  <c r="BF16" i="3" s="1"/>
  <c r="BF17" i="3" s="1"/>
  <c r="BF18" i="3" s="1"/>
  <c r="BF19" i="3" s="1"/>
  <c r="BF20" i="3" s="1"/>
  <c r="BF21" i="3" s="1"/>
  <c r="BF22" i="3" s="1"/>
  <c r="BF23" i="3" s="1"/>
  <c r="BF24" i="3" s="1"/>
  <c r="BF25" i="3" s="1"/>
  <c r="BF26" i="3" s="1"/>
  <c r="BF27" i="3" s="1"/>
  <c r="BF28" i="3" s="1"/>
  <c r="BF29" i="3" s="1"/>
  <c r="BF30" i="3" s="1"/>
  <c r="BF31" i="3" s="1"/>
  <c r="BF32" i="3" s="1"/>
  <c r="BF33" i="3" s="1"/>
  <c r="BF34" i="3" s="1"/>
  <c r="BF35" i="3" s="1"/>
  <c r="BF36" i="3" s="1"/>
  <c r="BF37" i="3" s="1"/>
  <c r="BF38" i="3" s="1"/>
  <c r="BF39" i="3" s="1"/>
  <c r="BF40" i="3" s="1"/>
  <c r="BF41" i="3" s="1"/>
  <c r="BF42" i="3" s="1"/>
  <c r="BF43" i="3" s="1"/>
  <c r="BF44" i="3" s="1"/>
  <c r="BF45" i="3" s="1"/>
  <c r="BF46" i="3" s="1"/>
  <c r="BF47" i="3" s="1"/>
  <c r="BF48" i="3" s="1"/>
  <c r="BF49" i="3" s="1"/>
  <c r="BF50" i="3" s="1"/>
  <c r="BF51" i="3" s="1"/>
  <c r="BF52" i="3" s="1"/>
  <c r="BF53" i="3" s="1"/>
  <c r="BF54" i="3" s="1"/>
  <c r="BF55" i="3" s="1"/>
  <c r="BF56" i="3" s="1"/>
  <c r="BF57" i="3" s="1"/>
  <c r="BF58" i="3" s="1"/>
  <c r="BF59" i="3" s="1"/>
  <c r="BF60" i="3" s="1"/>
  <c r="BF61" i="3" s="1"/>
  <c r="BF62" i="3" s="1"/>
  <c r="BF63" i="3" s="1"/>
  <c r="BF64" i="3" s="1"/>
  <c r="BF65" i="3" s="1"/>
  <c r="BF66" i="3" s="1"/>
  <c r="BF67" i="3" s="1"/>
  <c r="BF68" i="3" s="1"/>
  <c r="BF69" i="3" s="1"/>
  <c r="BF70" i="3" s="1"/>
  <c r="BF71" i="3" s="1"/>
  <c r="BF72" i="3" s="1"/>
  <c r="BF73" i="3" s="1"/>
  <c r="BF74" i="3" s="1"/>
  <c r="BF75" i="3" s="1"/>
  <c r="BF76" i="3" s="1"/>
  <c r="BF77" i="3" s="1"/>
  <c r="BF78" i="3" s="1"/>
  <c r="BF79" i="3" s="1"/>
  <c r="BF80" i="3" s="1"/>
  <c r="BF81" i="3" s="1"/>
  <c r="BF82" i="3" s="1"/>
  <c r="BF83" i="3" s="1"/>
  <c r="BF84" i="3" s="1"/>
  <c r="BF85" i="3" s="1"/>
  <c r="BF86" i="3" s="1"/>
  <c r="BF87" i="3" s="1"/>
  <c r="BF88" i="3" s="1"/>
  <c r="BF89" i="3" s="1"/>
  <c r="BF90" i="3" s="1"/>
  <c r="BF91" i="3" s="1"/>
  <c r="BF92" i="3" s="1"/>
  <c r="BF93" i="3" s="1"/>
  <c r="BF94" i="3" s="1"/>
  <c r="BF95" i="3" s="1"/>
  <c r="BF96" i="3" s="1"/>
  <c r="BF97" i="3" s="1"/>
  <c r="BF98" i="3" s="1"/>
  <c r="BF99" i="3" s="1"/>
  <c r="BF100" i="3" s="1"/>
  <c r="BF101" i="3" s="1"/>
  <c r="BF102" i="3" s="1"/>
  <c r="BF103" i="3" s="1"/>
  <c r="BF104" i="3" s="1"/>
  <c r="BF105" i="3" s="1"/>
  <c r="BF106" i="3" s="1"/>
  <c r="BF107" i="3" s="1"/>
  <c r="BF108" i="3" s="1"/>
  <c r="BF109" i="3" s="1"/>
  <c r="BF110" i="3" s="1"/>
  <c r="BF111" i="3" s="1"/>
  <c r="BF112" i="3" s="1"/>
  <c r="BF113" i="3" s="1"/>
  <c r="BF114" i="3" s="1"/>
  <c r="BF115" i="3" s="1"/>
  <c r="BF116" i="3" s="1"/>
  <c r="BF117" i="3" s="1"/>
  <c r="BF118" i="3" s="1"/>
  <c r="BF119" i="3" s="1"/>
  <c r="BF120" i="3" s="1"/>
  <c r="BF121" i="3" s="1"/>
  <c r="BF122" i="3" s="1"/>
  <c r="BF123" i="3" s="1"/>
  <c r="BF124" i="3" s="1"/>
  <c r="BF125" i="3" s="1"/>
  <c r="AY7" i="3"/>
  <c r="AY8" i="3" s="1"/>
  <c r="AY9" i="3" s="1"/>
  <c r="AY10" i="3" s="1"/>
  <c r="AY11" i="3" s="1"/>
  <c r="AY12" i="3" s="1"/>
  <c r="AY13" i="3" s="1"/>
  <c r="AY14" i="3" s="1"/>
  <c r="AY15" i="3" s="1"/>
  <c r="AY16" i="3" s="1"/>
  <c r="AY17" i="3" s="1"/>
  <c r="AY18" i="3" s="1"/>
  <c r="AY19" i="3" s="1"/>
  <c r="AY20" i="3" s="1"/>
  <c r="AY21" i="3" s="1"/>
  <c r="AY22" i="3" s="1"/>
  <c r="AY23" i="3" s="1"/>
  <c r="AY24" i="3" s="1"/>
  <c r="AY25" i="3" s="1"/>
  <c r="AY26" i="3" s="1"/>
  <c r="AY27" i="3" s="1"/>
  <c r="AY28" i="3" s="1"/>
  <c r="AY29" i="3" s="1"/>
  <c r="AY30" i="3" s="1"/>
  <c r="AY31" i="3" s="1"/>
  <c r="AY32" i="3" s="1"/>
  <c r="AY33" i="3" s="1"/>
  <c r="AY34" i="3" s="1"/>
  <c r="AY35" i="3" s="1"/>
  <c r="AY36" i="3" s="1"/>
  <c r="AY37" i="3" s="1"/>
  <c r="AY38" i="3" s="1"/>
  <c r="AY39" i="3" s="1"/>
  <c r="AY40" i="3" s="1"/>
  <c r="AY41" i="3" s="1"/>
  <c r="AY42" i="3" s="1"/>
  <c r="AY43" i="3" s="1"/>
  <c r="AY44" i="3" s="1"/>
  <c r="AY45" i="3" s="1"/>
  <c r="AY46" i="3" s="1"/>
  <c r="AY47" i="3" s="1"/>
  <c r="AY48" i="3" s="1"/>
  <c r="AY49" i="3" s="1"/>
  <c r="AY50" i="3" s="1"/>
  <c r="AY51" i="3" s="1"/>
  <c r="AY52" i="3" s="1"/>
  <c r="AY53" i="3" s="1"/>
  <c r="AY54" i="3" s="1"/>
  <c r="AY55" i="3" s="1"/>
  <c r="AY56" i="3" s="1"/>
  <c r="AY57" i="3" s="1"/>
  <c r="AY58" i="3" s="1"/>
  <c r="AY59" i="3" s="1"/>
  <c r="AY60" i="3" s="1"/>
  <c r="AY61" i="3" s="1"/>
  <c r="AY62" i="3" s="1"/>
  <c r="AY63" i="3" s="1"/>
  <c r="AY64" i="3" s="1"/>
  <c r="AY65" i="3" s="1"/>
  <c r="AY66" i="3" s="1"/>
  <c r="AY67" i="3" s="1"/>
  <c r="AY68" i="3" s="1"/>
  <c r="AY69" i="3" s="1"/>
  <c r="AY70" i="3" s="1"/>
  <c r="AY71" i="3" s="1"/>
  <c r="AY72" i="3" s="1"/>
  <c r="AY73" i="3" s="1"/>
  <c r="AY74" i="3" s="1"/>
  <c r="AY75" i="3" s="1"/>
  <c r="AY76" i="3" s="1"/>
  <c r="AY77" i="3" s="1"/>
  <c r="AY78" i="3" s="1"/>
  <c r="AY79" i="3" s="1"/>
  <c r="AY80" i="3" s="1"/>
  <c r="AY81" i="3" s="1"/>
  <c r="AY82" i="3" s="1"/>
  <c r="AY83" i="3" s="1"/>
  <c r="AY84" i="3" s="1"/>
  <c r="AY85" i="3" s="1"/>
  <c r="AY86" i="3" s="1"/>
  <c r="AY87" i="3" s="1"/>
  <c r="AY88" i="3" s="1"/>
  <c r="AY89" i="3" s="1"/>
  <c r="AY90" i="3" s="1"/>
  <c r="AY91" i="3" s="1"/>
  <c r="AY92" i="3" s="1"/>
  <c r="AY93" i="3" s="1"/>
  <c r="AY94" i="3" s="1"/>
  <c r="AY95" i="3" s="1"/>
  <c r="AY96" i="3" s="1"/>
  <c r="AY97" i="3" s="1"/>
  <c r="AY98" i="3" s="1"/>
  <c r="AY99" i="3" s="1"/>
  <c r="AY100" i="3" s="1"/>
  <c r="AY101" i="3" s="1"/>
  <c r="AY102" i="3" s="1"/>
  <c r="AY103" i="3" s="1"/>
  <c r="AY104" i="3" s="1"/>
  <c r="AY105" i="3" s="1"/>
  <c r="AY106" i="3" s="1"/>
  <c r="AY107" i="3" s="1"/>
  <c r="AY108" i="3" s="1"/>
  <c r="AY109" i="3" s="1"/>
  <c r="AY110" i="3" s="1"/>
  <c r="AY111" i="3" s="1"/>
  <c r="AY112" i="3" s="1"/>
  <c r="AY113" i="3" s="1"/>
  <c r="AY114" i="3" s="1"/>
  <c r="AY115" i="3" s="1"/>
  <c r="AY116" i="3" s="1"/>
  <c r="AY117" i="3" s="1"/>
  <c r="AY118" i="3" s="1"/>
  <c r="AY119" i="3" s="1"/>
  <c r="AY120" i="3" s="1"/>
  <c r="AY121" i="3" s="1"/>
  <c r="AY122" i="3" s="1"/>
  <c r="AY123" i="3" s="1"/>
  <c r="AY124" i="3" s="1"/>
  <c r="AY125" i="3" s="1"/>
  <c r="AR7" i="3"/>
  <c r="AR8" i="3" s="1"/>
  <c r="AR9" i="3" s="1"/>
  <c r="AR10" i="3" s="1"/>
  <c r="AR11" i="3" s="1"/>
  <c r="AR12" i="3" s="1"/>
  <c r="AR13" i="3" s="1"/>
  <c r="AR14" i="3" s="1"/>
  <c r="AR15" i="3" s="1"/>
  <c r="AR16" i="3" s="1"/>
  <c r="AR17" i="3" s="1"/>
  <c r="AR18" i="3" s="1"/>
  <c r="AR19" i="3" s="1"/>
  <c r="AR20" i="3" s="1"/>
  <c r="AR21" i="3" s="1"/>
  <c r="AR22" i="3" s="1"/>
  <c r="AR23" i="3" s="1"/>
  <c r="AR24" i="3" s="1"/>
  <c r="AR25" i="3" s="1"/>
  <c r="AR26" i="3" s="1"/>
  <c r="AR27" i="3" s="1"/>
  <c r="AR28" i="3" s="1"/>
  <c r="AR29" i="3" s="1"/>
  <c r="AR30" i="3" s="1"/>
  <c r="AR31" i="3" s="1"/>
  <c r="AR32" i="3" s="1"/>
  <c r="AR33" i="3" s="1"/>
  <c r="AR34" i="3" s="1"/>
  <c r="AR35" i="3" s="1"/>
  <c r="AR36" i="3" s="1"/>
  <c r="AR37" i="3" s="1"/>
  <c r="AR38" i="3" s="1"/>
  <c r="AR39" i="3" s="1"/>
  <c r="AR40" i="3" s="1"/>
  <c r="AR41" i="3" s="1"/>
  <c r="AR42" i="3" s="1"/>
  <c r="AR43" i="3" s="1"/>
  <c r="AR44" i="3" s="1"/>
  <c r="AR45" i="3" s="1"/>
  <c r="AR46" i="3" s="1"/>
  <c r="AR47" i="3" s="1"/>
  <c r="AR48" i="3" s="1"/>
  <c r="AR49" i="3" s="1"/>
  <c r="AR50" i="3" s="1"/>
  <c r="AR51" i="3" s="1"/>
  <c r="AR52" i="3" s="1"/>
  <c r="AR53" i="3" s="1"/>
  <c r="AR54" i="3" s="1"/>
  <c r="AR55" i="3" s="1"/>
  <c r="AR56" i="3" s="1"/>
  <c r="AR57" i="3" s="1"/>
  <c r="AR58" i="3" s="1"/>
  <c r="AR59" i="3" s="1"/>
  <c r="AR60" i="3" s="1"/>
  <c r="AR61" i="3" s="1"/>
  <c r="AR62" i="3" s="1"/>
  <c r="AR63" i="3" s="1"/>
  <c r="AR64" i="3" s="1"/>
  <c r="AR65" i="3" s="1"/>
  <c r="AR66" i="3" s="1"/>
  <c r="AR67" i="3" s="1"/>
  <c r="AR68" i="3" s="1"/>
  <c r="AR69" i="3" s="1"/>
  <c r="AR70" i="3" s="1"/>
  <c r="AR71" i="3" s="1"/>
  <c r="AR72" i="3" s="1"/>
  <c r="AR73" i="3" s="1"/>
  <c r="AR74" i="3" s="1"/>
  <c r="AR75" i="3" s="1"/>
  <c r="AR76" i="3" s="1"/>
  <c r="AR77" i="3" s="1"/>
  <c r="AR78" i="3" s="1"/>
  <c r="AR79" i="3" s="1"/>
  <c r="AR80" i="3" s="1"/>
  <c r="AR81" i="3" s="1"/>
  <c r="AR82" i="3" s="1"/>
  <c r="AR83" i="3" s="1"/>
  <c r="AR84" i="3" s="1"/>
  <c r="AR85" i="3" s="1"/>
  <c r="AR86" i="3" s="1"/>
  <c r="AR87" i="3" s="1"/>
  <c r="AR88" i="3" s="1"/>
  <c r="AR89" i="3" s="1"/>
  <c r="AR90" i="3" s="1"/>
  <c r="AR91" i="3" s="1"/>
  <c r="AR92" i="3" s="1"/>
  <c r="AR93" i="3" s="1"/>
  <c r="AR94" i="3" s="1"/>
  <c r="AR95" i="3" s="1"/>
  <c r="AR96" i="3" s="1"/>
  <c r="AR97" i="3" s="1"/>
  <c r="AR98" i="3" s="1"/>
  <c r="AR99" i="3" s="1"/>
  <c r="AR100" i="3" s="1"/>
  <c r="AR101" i="3" s="1"/>
  <c r="AR102" i="3" s="1"/>
  <c r="AR103" i="3" s="1"/>
  <c r="AR104" i="3" s="1"/>
  <c r="AR105" i="3" s="1"/>
  <c r="AR106" i="3" s="1"/>
  <c r="AR107" i="3" s="1"/>
  <c r="AR108" i="3" s="1"/>
  <c r="AR109" i="3" s="1"/>
  <c r="AR110" i="3" s="1"/>
  <c r="AR111" i="3" s="1"/>
  <c r="AR112" i="3" s="1"/>
  <c r="AR113" i="3" s="1"/>
  <c r="AR114" i="3" s="1"/>
  <c r="AR115" i="3" s="1"/>
  <c r="AR116" i="3" s="1"/>
  <c r="AR117" i="3" s="1"/>
  <c r="AR118" i="3" s="1"/>
  <c r="AR119" i="3" s="1"/>
  <c r="AR120" i="3" s="1"/>
  <c r="AR121" i="3" s="1"/>
  <c r="AR122" i="3" s="1"/>
  <c r="AR123" i="3" s="1"/>
  <c r="AR124" i="3" s="1"/>
  <c r="AR125" i="3" s="1"/>
  <c r="AK7" i="3"/>
  <c r="AK8" i="3" s="1"/>
  <c r="AK9" i="3" s="1"/>
  <c r="AK10" i="3" s="1"/>
  <c r="AK11" i="3" s="1"/>
  <c r="AK12" i="3" s="1"/>
  <c r="AK13" i="3" s="1"/>
  <c r="AK14" i="3" s="1"/>
  <c r="AK15" i="3" s="1"/>
  <c r="AK16" i="3" s="1"/>
  <c r="AK17" i="3" s="1"/>
  <c r="AK18" i="3" s="1"/>
  <c r="AK19" i="3" s="1"/>
  <c r="AK20" i="3" s="1"/>
  <c r="AK21" i="3" s="1"/>
  <c r="AK22" i="3" s="1"/>
  <c r="AK23" i="3" s="1"/>
  <c r="AK24" i="3" s="1"/>
  <c r="AK25" i="3" s="1"/>
  <c r="AK26" i="3" s="1"/>
  <c r="AK27" i="3" s="1"/>
  <c r="AK28" i="3" s="1"/>
  <c r="AK29" i="3" s="1"/>
  <c r="AK30" i="3" s="1"/>
  <c r="AK31" i="3" s="1"/>
  <c r="AK32" i="3" s="1"/>
  <c r="AK33" i="3" s="1"/>
  <c r="AK34" i="3" s="1"/>
  <c r="AK35" i="3" s="1"/>
  <c r="AK36" i="3" s="1"/>
  <c r="AK37" i="3" s="1"/>
  <c r="AK38" i="3" s="1"/>
  <c r="AK39" i="3" s="1"/>
  <c r="AK40" i="3" s="1"/>
  <c r="AK41" i="3" s="1"/>
  <c r="AK42" i="3" s="1"/>
  <c r="AK43" i="3" s="1"/>
  <c r="AK44" i="3" s="1"/>
  <c r="AK45" i="3" s="1"/>
  <c r="AK46" i="3" s="1"/>
  <c r="AK47" i="3" s="1"/>
  <c r="AK48" i="3" s="1"/>
  <c r="AK49" i="3" s="1"/>
  <c r="AK50" i="3" s="1"/>
  <c r="AK51" i="3" s="1"/>
  <c r="AK52" i="3" s="1"/>
  <c r="AK53" i="3" s="1"/>
  <c r="AK54" i="3" s="1"/>
  <c r="AK55" i="3" s="1"/>
  <c r="AK56" i="3" s="1"/>
  <c r="AK57" i="3" s="1"/>
  <c r="AK58" i="3" s="1"/>
  <c r="AK59" i="3" s="1"/>
  <c r="AK60" i="3" s="1"/>
  <c r="AK61" i="3" s="1"/>
  <c r="AK62" i="3" s="1"/>
  <c r="AK63" i="3" s="1"/>
  <c r="AK64" i="3" s="1"/>
  <c r="AK65" i="3" s="1"/>
  <c r="AK66" i="3" s="1"/>
  <c r="AK67" i="3" s="1"/>
  <c r="AK68" i="3" s="1"/>
  <c r="AK69" i="3" s="1"/>
  <c r="AK70" i="3" s="1"/>
  <c r="AK71" i="3" s="1"/>
  <c r="AK72" i="3" s="1"/>
  <c r="AK73" i="3" s="1"/>
  <c r="AK74" i="3" s="1"/>
  <c r="AK75" i="3" s="1"/>
  <c r="AK76" i="3" s="1"/>
  <c r="AK77" i="3" s="1"/>
  <c r="AK78" i="3" s="1"/>
  <c r="AK79" i="3" s="1"/>
  <c r="AK80" i="3" s="1"/>
  <c r="AK81" i="3" s="1"/>
  <c r="AK82" i="3" s="1"/>
  <c r="AK83" i="3" s="1"/>
  <c r="AK84" i="3" s="1"/>
  <c r="AK85" i="3" s="1"/>
  <c r="AK86" i="3" s="1"/>
  <c r="AK87" i="3" s="1"/>
  <c r="AK88" i="3" s="1"/>
  <c r="AK89" i="3" s="1"/>
  <c r="AK90" i="3" s="1"/>
  <c r="AK91" i="3" s="1"/>
  <c r="AK92" i="3" s="1"/>
  <c r="AK93" i="3" s="1"/>
  <c r="AK94" i="3" s="1"/>
  <c r="AK95" i="3" s="1"/>
  <c r="AK96" i="3" s="1"/>
  <c r="AK97" i="3" s="1"/>
  <c r="AK98" i="3" s="1"/>
  <c r="AK99" i="3" s="1"/>
  <c r="AK100" i="3" s="1"/>
  <c r="AK101" i="3" s="1"/>
  <c r="AK102" i="3" s="1"/>
  <c r="AK103" i="3" s="1"/>
  <c r="AK104" i="3" s="1"/>
  <c r="AK105" i="3" s="1"/>
  <c r="AK106" i="3" s="1"/>
  <c r="AK107" i="3" s="1"/>
  <c r="AK108" i="3" s="1"/>
  <c r="AK109" i="3" s="1"/>
  <c r="AK110" i="3" s="1"/>
  <c r="AK111" i="3" s="1"/>
  <c r="AK112" i="3" s="1"/>
  <c r="AK113" i="3" s="1"/>
  <c r="AK114" i="3" s="1"/>
  <c r="AK115" i="3" s="1"/>
  <c r="AK116" i="3" s="1"/>
  <c r="AK117" i="3" s="1"/>
  <c r="AK118" i="3" s="1"/>
  <c r="AK119" i="3" s="1"/>
  <c r="AK120" i="3" s="1"/>
  <c r="AK121" i="3" s="1"/>
  <c r="AK122" i="3" s="1"/>
  <c r="AK123" i="3" s="1"/>
  <c r="AK124" i="3" s="1"/>
  <c r="AK125" i="3" s="1"/>
  <c r="AD7" i="3"/>
  <c r="AD8" i="3" s="1"/>
  <c r="AD9" i="3" s="1"/>
  <c r="AD10" i="3" s="1"/>
  <c r="AD11" i="3" s="1"/>
  <c r="AD12" i="3" s="1"/>
  <c r="AD13" i="3" s="1"/>
  <c r="AD14" i="3" s="1"/>
  <c r="AD15" i="3" s="1"/>
  <c r="AD16" i="3" s="1"/>
  <c r="AD17" i="3" s="1"/>
  <c r="AD18" i="3" s="1"/>
  <c r="AD19" i="3" s="1"/>
  <c r="AD20" i="3" s="1"/>
  <c r="AD21" i="3" s="1"/>
  <c r="AD22" i="3" s="1"/>
  <c r="AD23" i="3" s="1"/>
  <c r="AD24" i="3" s="1"/>
  <c r="AD25" i="3" s="1"/>
  <c r="AD26" i="3" s="1"/>
  <c r="AD27" i="3" s="1"/>
  <c r="AD28" i="3" s="1"/>
  <c r="AD29" i="3" s="1"/>
  <c r="AD30" i="3" s="1"/>
  <c r="AD31" i="3" s="1"/>
  <c r="AD32" i="3" s="1"/>
  <c r="AD33" i="3" s="1"/>
  <c r="AD34" i="3" s="1"/>
  <c r="AD35" i="3" s="1"/>
  <c r="AD36" i="3" s="1"/>
  <c r="AD37" i="3" s="1"/>
  <c r="AD38" i="3" s="1"/>
  <c r="AD39" i="3" s="1"/>
  <c r="AD40" i="3" s="1"/>
  <c r="AD41" i="3" s="1"/>
  <c r="AD42" i="3" s="1"/>
  <c r="AD43" i="3" s="1"/>
  <c r="AD44" i="3" s="1"/>
  <c r="AD45" i="3" s="1"/>
  <c r="AD46" i="3" s="1"/>
  <c r="AD47" i="3" s="1"/>
  <c r="AD48" i="3" s="1"/>
  <c r="AD49" i="3" s="1"/>
  <c r="AD50" i="3" s="1"/>
  <c r="AD51" i="3" s="1"/>
  <c r="AD52" i="3" s="1"/>
  <c r="AD53" i="3" s="1"/>
  <c r="AD54" i="3" s="1"/>
  <c r="AD55" i="3" s="1"/>
  <c r="AD56" i="3" s="1"/>
  <c r="AD57" i="3" s="1"/>
  <c r="AD58" i="3" s="1"/>
  <c r="AD59" i="3" s="1"/>
  <c r="AD60" i="3" s="1"/>
  <c r="AD61" i="3" s="1"/>
  <c r="AD62" i="3" s="1"/>
  <c r="AD63" i="3" s="1"/>
  <c r="AD64" i="3" s="1"/>
  <c r="AD65" i="3" s="1"/>
  <c r="AD66" i="3" s="1"/>
  <c r="AD67" i="3" s="1"/>
  <c r="AD68" i="3" s="1"/>
  <c r="AD69" i="3" s="1"/>
  <c r="AD70" i="3" s="1"/>
  <c r="AD71" i="3" s="1"/>
  <c r="AD72" i="3" s="1"/>
  <c r="AD73" i="3" s="1"/>
  <c r="AD74" i="3" s="1"/>
  <c r="AD75" i="3" s="1"/>
  <c r="AD76" i="3" s="1"/>
  <c r="AD77" i="3" s="1"/>
  <c r="AD78" i="3" s="1"/>
  <c r="AD79" i="3" s="1"/>
  <c r="AD80" i="3" s="1"/>
  <c r="AD81" i="3" s="1"/>
  <c r="AD82" i="3" s="1"/>
  <c r="AD83" i="3" s="1"/>
  <c r="AD84" i="3" s="1"/>
  <c r="AD85" i="3" s="1"/>
  <c r="AD86" i="3" s="1"/>
  <c r="AD87" i="3" s="1"/>
  <c r="AD88" i="3" s="1"/>
  <c r="AD89" i="3" s="1"/>
  <c r="AD90" i="3" s="1"/>
  <c r="AD91" i="3" s="1"/>
  <c r="AD92" i="3" s="1"/>
  <c r="AD93" i="3" s="1"/>
  <c r="AD94" i="3" s="1"/>
  <c r="AD95" i="3" s="1"/>
  <c r="AD96" i="3" s="1"/>
  <c r="AD97" i="3" s="1"/>
  <c r="AD98" i="3" s="1"/>
  <c r="AD99" i="3" s="1"/>
  <c r="AD100" i="3" s="1"/>
  <c r="AD101" i="3" s="1"/>
  <c r="AD102" i="3" s="1"/>
  <c r="AD103" i="3" s="1"/>
  <c r="AD104" i="3" s="1"/>
  <c r="AD105" i="3" s="1"/>
  <c r="AD106" i="3" s="1"/>
  <c r="AD107" i="3" s="1"/>
  <c r="AD108" i="3" s="1"/>
  <c r="AD109" i="3" s="1"/>
  <c r="AD110" i="3" s="1"/>
  <c r="AD111" i="3" s="1"/>
  <c r="AD112" i="3" s="1"/>
  <c r="AD113" i="3" s="1"/>
  <c r="AD114" i="3" s="1"/>
  <c r="AD115" i="3" s="1"/>
  <c r="AD116" i="3" s="1"/>
  <c r="AD117" i="3" s="1"/>
  <c r="AD118" i="3" s="1"/>
  <c r="AD119" i="3" s="1"/>
  <c r="AD120" i="3" s="1"/>
  <c r="AD121" i="3" s="1"/>
  <c r="AD122" i="3" s="1"/>
  <c r="AD123" i="3" s="1"/>
  <c r="AD124" i="3" s="1"/>
  <c r="AD125" i="3" s="1"/>
  <c r="W7" i="3"/>
  <c r="W8" i="3" s="1"/>
  <c r="W9" i="3" s="1"/>
  <c r="W10" i="3" s="1"/>
  <c r="W11" i="3" s="1"/>
  <c r="W12" i="3" s="1"/>
  <c r="W13" i="3" s="1"/>
  <c r="W14" i="3" s="1"/>
  <c r="W15" i="3" s="1"/>
  <c r="W16" i="3" s="1"/>
  <c r="W17" i="3" s="1"/>
  <c r="W18" i="3" s="1"/>
  <c r="W19" i="3" s="1"/>
  <c r="W20" i="3" s="1"/>
  <c r="W21" i="3" s="1"/>
  <c r="W22" i="3" s="1"/>
  <c r="W23" i="3" s="1"/>
  <c r="W24" i="3" s="1"/>
  <c r="W25" i="3" s="1"/>
  <c r="W26" i="3" s="1"/>
  <c r="W27" i="3" s="1"/>
  <c r="W28" i="3" s="1"/>
  <c r="W29" i="3" s="1"/>
  <c r="W30" i="3" s="1"/>
  <c r="W31" i="3" s="1"/>
  <c r="W32" i="3" s="1"/>
  <c r="W33" i="3" s="1"/>
  <c r="W34" i="3" s="1"/>
  <c r="W35" i="3" s="1"/>
  <c r="W36" i="3" s="1"/>
  <c r="W37" i="3" s="1"/>
  <c r="W38" i="3" s="1"/>
  <c r="W39" i="3" s="1"/>
  <c r="W40" i="3" s="1"/>
  <c r="W41" i="3" s="1"/>
  <c r="W42" i="3" s="1"/>
  <c r="W43" i="3" s="1"/>
  <c r="W44" i="3" s="1"/>
  <c r="W45" i="3" s="1"/>
  <c r="W46" i="3" s="1"/>
  <c r="W47" i="3" s="1"/>
  <c r="W48" i="3" s="1"/>
  <c r="W49" i="3" s="1"/>
  <c r="W50" i="3" s="1"/>
  <c r="W51" i="3" s="1"/>
  <c r="W52" i="3" s="1"/>
  <c r="W53" i="3" s="1"/>
  <c r="W54" i="3" s="1"/>
  <c r="W55" i="3" s="1"/>
  <c r="W56" i="3" s="1"/>
  <c r="W57" i="3" s="1"/>
  <c r="W58" i="3" s="1"/>
  <c r="W59" i="3" s="1"/>
  <c r="W60" i="3" s="1"/>
  <c r="W61" i="3" s="1"/>
  <c r="W62" i="3" s="1"/>
  <c r="W63" i="3" s="1"/>
  <c r="W64" i="3" s="1"/>
  <c r="W65" i="3" s="1"/>
  <c r="W66" i="3" s="1"/>
  <c r="W67" i="3" s="1"/>
  <c r="W68" i="3" s="1"/>
  <c r="W69" i="3" s="1"/>
  <c r="W70" i="3" s="1"/>
  <c r="W71" i="3" s="1"/>
  <c r="W72" i="3" s="1"/>
  <c r="W73" i="3" s="1"/>
  <c r="W74" i="3" s="1"/>
  <c r="W75" i="3" s="1"/>
  <c r="W76" i="3" s="1"/>
  <c r="W77" i="3" s="1"/>
  <c r="W78" i="3" s="1"/>
  <c r="W79" i="3" s="1"/>
  <c r="W80" i="3" s="1"/>
  <c r="W81" i="3" s="1"/>
  <c r="W82" i="3" s="1"/>
  <c r="W83" i="3" s="1"/>
  <c r="W84" i="3" s="1"/>
  <c r="W85" i="3" s="1"/>
  <c r="W86" i="3" s="1"/>
  <c r="W87" i="3" s="1"/>
  <c r="W88" i="3" s="1"/>
  <c r="W89" i="3" s="1"/>
  <c r="W90" i="3" s="1"/>
  <c r="W91" i="3" s="1"/>
  <c r="W92" i="3" s="1"/>
  <c r="W93" i="3" s="1"/>
  <c r="W94" i="3" s="1"/>
  <c r="W95" i="3" s="1"/>
  <c r="W96" i="3" s="1"/>
  <c r="W97" i="3" s="1"/>
  <c r="W98" i="3" s="1"/>
  <c r="W99" i="3" s="1"/>
  <c r="W100" i="3" s="1"/>
  <c r="W101" i="3" s="1"/>
  <c r="W102" i="3" s="1"/>
  <c r="W103" i="3" s="1"/>
  <c r="W104" i="3" s="1"/>
  <c r="W105" i="3" s="1"/>
  <c r="W106" i="3" s="1"/>
  <c r="W107" i="3" s="1"/>
  <c r="W108" i="3" s="1"/>
  <c r="W109" i="3" s="1"/>
  <c r="W110" i="3" s="1"/>
  <c r="W111" i="3" s="1"/>
  <c r="W112" i="3" s="1"/>
  <c r="W113" i="3" s="1"/>
  <c r="W114" i="3" s="1"/>
  <c r="W115" i="3" s="1"/>
  <c r="W116" i="3" s="1"/>
  <c r="W117" i="3" s="1"/>
  <c r="W118" i="3" s="1"/>
  <c r="W119" i="3" s="1"/>
  <c r="W120" i="3" s="1"/>
  <c r="W121" i="3" s="1"/>
  <c r="W122" i="3" s="1"/>
  <c r="W123" i="3" s="1"/>
  <c r="W124" i="3" s="1"/>
  <c r="W125" i="3" s="1"/>
  <c r="P7" i="3"/>
  <c r="P8" i="3" s="1"/>
  <c r="P9" i="3" s="1"/>
  <c r="P10" i="3" s="1"/>
  <c r="P11" i="3" s="1"/>
  <c r="P12" i="3" s="1"/>
  <c r="P13" i="3" s="1"/>
  <c r="P14" i="3" s="1"/>
  <c r="P15" i="3" s="1"/>
  <c r="P16" i="3" s="1"/>
  <c r="P17" i="3" s="1"/>
  <c r="P18" i="3" s="1"/>
  <c r="P19" i="3" s="1"/>
  <c r="P20" i="3" s="1"/>
  <c r="P21" i="3" s="1"/>
  <c r="P22" i="3" s="1"/>
  <c r="P23" i="3" s="1"/>
  <c r="P24" i="3" s="1"/>
  <c r="P25" i="3" s="1"/>
  <c r="P26" i="3" s="1"/>
  <c r="P27" i="3" s="1"/>
  <c r="P28" i="3" s="1"/>
  <c r="P29" i="3" s="1"/>
  <c r="P30" i="3" s="1"/>
  <c r="P31" i="3" s="1"/>
  <c r="P32" i="3" s="1"/>
  <c r="P33" i="3" s="1"/>
  <c r="P34" i="3" s="1"/>
  <c r="P35" i="3" s="1"/>
  <c r="P36" i="3" s="1"/>
  <c r="P37" i="3" s="1"/>
  <c r="P38" i="3" s="1"/>
  <c r="P39" i="3" s="1"/>
  <c r="P40" i="3" s="1"/>
  <c r="P41" i="3" s="1"/>
  <c r="P42" i="3" s="1"/>
  <c r="P43" i="3" s="1"/>
  <c r="P44" i="3" s="1"/>
  <c r="P45" i="3" s="1"/>
  <c r="P46" i="3" s="1"/>
  <c r="P47" i="3" s="1"/>
  <c r="P48" i="3" s="1"/>
  <c r="P49" i="3" s="1"/>
  <c r="P50" i="3" s="1"/>
  <c r="P51" i="3" s="1"/>
  <c r="P52" i="3" s="1"/>
  <c r="P53" i="3" s="1"/>
  <c r="P54" i="3" s="1"/>
  <c r="P55" i="3" s="1"/>
  <c r="P56" i="3" s="1"/>
  <c r="P57" i="3" s="1"/>
  <c r="P58" i="3" s="1"/>
  <c r="P59" i="3" s="1"/>
  <c r="P60" i="3" s="1"/>
  <c r="P61" i="3" s="1"/>
  <c r="P62" i="3" s="1"/>
  <c r="P63" i="3" s="1"/>
  <c r="P64" i="3" s="1"/>
  <c r="P65" i="3" s="1"/>
  <c r="P66" i="3" s="1"/>
  <c r="P67" i="3" s="1"/>
  <c r="P68" i="3" s="1"/>
  <c r="P69" i="3" s="1"/>
  <c r="P70" i="3" s="1"/>
  <c r="P71" i="3" s="1"/>
  <c r="P72" i="3" s="1"/>
  <c r="P73" i="3" s="1"/>
  <c r="P74" i="3" s="1"/>
  <c r="P75" i="3" s="1"/>
  <c r="P76" i="3" s="1"/>
  <c r="P77" i="3" s="1"/>
  <c r="P78" i="3" s="1"/>
  <c r="P79" i="3" s="1"/>
  <c r="P80" i="3" s="1"/>
  <c r="P81" i="3" s="1"/>
  <c r="P82" i="3" s="1"/>
  <c r="P83" i="3" s="1"/>
  <c r="P84" i="3" s="1"/>
  <c r="P85" i="3" s="1"/>
  <c r="P86" i="3" s="1"/>
  <c r="P87" i="3" s="1"/>
  <c r="P88" i="3" s="1"/>
  <c r="P89" i="3" s="1"/>
  <c r="P90" i="3" s="1"/>
  <c r="P91" i="3" s="1"/>
  <c r="P92" i="3" s="1"/>
  <c r="P93" i="3" s="1"/>
  <c r="P94" i="3" s="1"/>
  <c r="P95" i="3" s="1"/>
  <c r="P96" i="3" s="1"/>
  <c r="P97" i="3" s="1"/>
  <c r="P98" i="3" s="1"/>
  <c r="P99" i="3" s="1"/>
  <c r="P100" i="3" s="1"/>
  <c r="P101" i="3" s="1"/>
  <c r="P102" i="3" s="1"/>
  <c r="P103" i="3" s="1"/>
  <c r="P104" i="3" s="1"/>
  <c r="P105" i="3" s="1"/>
  <c r="P106" i="3" s="1"/>
  <c r="P107" i="3" s="1"/>
  <c r="P108" i="3" s="1"/>
  <c r="P109" i="3" s="1"/>
  <c r="P110" i="3" s="1"/>
  <c r="P111" i="3" s="1"/>
  <c r="P112" i="3" s="1"/>
  <c r="P113" i="3" s="1"/>
  <c r="P114" i="3" s="1"/>
  <c r="P115" i="3" s="1"/>
  <c r="P116" i="3" s="1"/>
  <c r="P117" i="3" s="1"/>
  <c r="P118" i="3" s="1"/>
  <c r="P119" i="3" s="1"/>
  <c r="P120" i="3" s="1"/>
  <c r="P121" i="3" s="1"/>
  <c r="P122" i="3" s="1"/>
  <c r="P123" i="3" s="1"/>
  <c r="P124" i="3" s="1"/>
  <c r="P125" i="3" s="1"/>
  <c r="I7" i="3"/>
  <c r="I8" i="3" s="1"/>
  <c r="I9" i="3" s="1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I47" i="3" s="1"/>
  <c r="I48" i="3" s="1"/>
  <c r="I49" i="3" s="1"/>
  <c r="I50" i="3" s="1"/>
  <c r="I51" i="3" s="1"/>
  <c r="I52" i="3" s="1"/>
  <c r="I53" i="3" s="1"/>
  <c r="I54" i="3" s="1"/>
  <c r="I55" i="3" s="1"/>
  <c r="I56" i="3" s="1"/>
  <c r="I57" i="3" s="1"/>
  <c r="I58" i="3" s="1"/>
  <c r="I59" i="3" s="1"/>
  <c r="I60" i="3" s="1"/>
  <c r="I61" i="3" s="1"/>
  <c r="I62" i="3" s="1"/>
  <c r="I63" i="3" s="1"/>
  <c r="I64" i="3" s="1"/>
  <c r="I65" i="3" s="1"/>
  <c r="I66" i="3" s="1"/>
  <c r="I67" i="3" s="1"/>
  <c r="I68" i="3" s="1"/>
  <c r="I69" i="3" s="1"/>
  <c r="I70" i="3" s="1"/>
  <c r="I71" i="3" s="1"/>
  <c r="I72" i="3" s="1"/>
  <c r="I73" i="3" s="1"/>
  <c r="I74" i="3" s="1"/>
  <c r="I75" i="3" s="1"/>
  <c r="I76" i="3" s="1"/>
  <c r="I77" i="3" s="1"/>
  <c r="I78" i="3" s="1"/>
  <c r="I79" i="3" s="1"/>
  <c r="I80" i="3" s="1"/>
  <c r="I81" i="3" s="1"/>
  <c r="I82" i="3" s="1"/>
  <c r="I83" i="3" s="1"/>
  <c r="I84" i="3" s="1"/>
  <c r="I85" i="3" s="1"/>
  <c r="I86" i="3" s="1"/>
  <c r="I87" i="3" s="1"/>
  <c r="I88" i="3" s="1"/>
  <c r="I89" i="3" s="1"/>
  <c r="I90" i="3" s="1"/>
  <c r="I91" i="3" s="1"/>
  <c r="I92" i="3" s="1"/>
  <c r="I93" i="3" s="1"/>
  <c r="I94" i="3" s="1"/>
  <c r="I95" i="3" s="1"/>
  <c r="I96" i="3" s="1"/>
  <c r="I97" i="3" s="1"/>
  <c r="I98" i="3" s="1"/>
  <c r="I99" i="3" s="1"/>
  <c r="I100" i="3" s="1"/>
  <c r="I101" i="3" s="1"/>
  <c r="I102" i="3" s="1"/>
  <c r="I103" i="3" s="1"/>
  <c r="I104" i="3" s="1"/>
  <c r="I105" i="3" s="1"/>
  <c r="I106" i="3" s="1"/>
  <c r="I107" i="3" s="1"/>
  <c r="I108" i="3" s="1"/>
  <c r="I109" i="3" s="1"/>
  <c r="I110" i="3" s="1"/>
  <c r="I111" i="3" s="1"/>
  <c r="I112" i="3" s="1"/>
  <c r="I113" i="3" s="1"/>
  <c r="I114" i="3" s="1"/>
  <c r="I115" i="3" s="1"/>
  <c r="I116" i="3" s="1"/>
  <c r="I117" i="3" s="1"/>
  <c r="I118" i="3" s="1"/>
  <c r="I119" i="3" s="1"/>
  <c r="I120" i="3" s="1"/>
  <c r="I121" i="3" s="1"/>
  <c r="I122" i="3" s="1"/>
  <c r="I123" i="3" s="1"/>
  <c r="I124" i="3" s="1"/>
  <c r="I125" i="3" s="1"/>
  <c r="B7" i="3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AL6" i="1" l="1"/>
  <c r="AL5" i="1"/>
  <c r="AL4" i="1"/>
  <c r="AL3" i="1"/>
  <c r="H12" i="1"/>
  <c r="I12" i="1" s="1"/>
  <c r="H11" i="1"/>
  <c r="I11" i="1" s="1"/>
  <c r="H10" i="1"/>
  <c r="I10" i="1" s="1"/>
  <c r="H9" i="1"/>
  <c r="I9" i="1" s="1"/>
  <c r="H8" i="1"/>
  <c r="I8" i="1" s="1"/>
  <c r="H7" i="1"/>
  <c r="I7" i="1" s="1"/>
  <c r="H6" i="1"/>
  <c r="I6" i="1" s="1"/>
  <c r="H5" i="1"/>
  <c r="I5" i="1" s="1"/>
  <c r="H4" i="1"/>
  <c r="I4" i="1" s="1"/>
  <c r="H3" i="1"/>
  <c r="I3" i="1" s="1"/>
  <c r="G12" i="4" l="1"/>
  <c r="G11" i="4"/>
  <c r="G10" i="4"/>
  <c r="G9" i="4"/>
  <c r="G8" i="4"/>
  <c r="G7" i="4"/>
  <c r="G6" i="4"/>
  <c r="G5" i="4"/>
  <c r="G4" i="4"/>
  <c r="G3" i="4"/>
  <c r="J11" i="4"/>
  <c r="J10" i="4"/>
  <c r="J7" i="4"/>
  <c r="J6" i="4"/>
  <c r="J5" i="4"/>
  <c r="J3" i="4"/>
  <c r="G13" i="1"/>
  <c r="H4" i="4" l="1"/>
  <c r="H8" i="4"/>
  <c r="H12" i="4"/>
  <c r="K12" i="4" s="1"/>
  <c r="L12" i="4" s="1"/>
  <c r="J8" i="4"/>
  <c r="H5" i="4"/>
  <c r="K5" i="4" s="1"/>
  <c r="L5" i="4" s="1"/>
  <c r="H9" i="4"/>
  <c r="J9" i="4"/>
  <c r="D13" i="4"/>
  <c r="J4" i="4"/>
  <c r="J12" i="4"/>
  <c r="H6" i="4"/>
  <c r="K6" i="4" s="1"/>
  <c r="L6" i="4" s="1"/>
  <c r="H10" i="4"/>
  <c r="K10" i="4" s="1"/>
  <c r="L10" i="4" s="1"/>
  <c r="H3" i="4"/>
  <c r="K3" i="4" s="1"/>
  <c r="L3" i="4" s="1"/>
  <c r="H7" i="4"/>
  <c r="K7" i="4" s="1"/>
  <c r="L7" i="4" s="1"/>
  <c r="H11" i="4"/>
  <c r="K11" i="4" s="1"/>
  <c r="L11" i="4" s="1"/>
  <c r="C13" i="4"/>
  <c r="K9" i="4" l="1"/>
  <c r="L9" i="4" s="1"/>
  <c r="K8" i="4"/>
  <c r="L8" i="4" s="1"/>
  <c r="K4" i="4"/>
  <c r="L4" i="4" s="1"/>
  <c r="H13" i="4"/>
  <c r="J13" i="4"/>
  <c r="P3" i="1"/>
  <c r="Q3" i="1"/>
  <c r="BU6" i="3"/>
  <c r="BU7" i="3" s="1"/>
  <c r="BU8" i="3" s="1"/>
  <c r="BU9" i="3" s="1"/>
  <c r="BU10" i="3" s="1"/>
  <c r="BU11" i="3" s="1"/>
  <c r="BU12" i="3" s="1"/>
  <c r="BU13" i="3" s="1"/>
  <c r="BU14" i="3" s="1"/>
  <c r="BU15" i="3" s="1"/>
  <c r="BU16" i="3" s="1"/>
  <c r="BU17" i="3" s="1"/>
  <c r="BU18" i="3" s="1"/>
  <c r="BU19" i="3" s="1"/>
  <c r="BU20" i="3" s="1"/>
  <c r="BU21" i="3" s="1"/>
  <c r="BU22" i="3" s="1"/>
  <c r="BU23" i="3" s="1"/>
  <c r="BU24" i="3" s="1"/>
  <c r="BU25" i="3" s="1"/>
  <c r="BU26" i="3" s="1"/>
  <c r="BU27" i="3" s="1"/>
  <c r="BU28" i="3" s="1"/>
  <c r="BU29" i="3" s="1"/>
  <c r="BU30" i="3" s="1"/>
  <c r="BU31" i="3" s="1"/>
  <c r="BU32" i="3" s="1"/>
  <c r="BU33" i="3" s="1"/>
  <c r="BU34" i="3" s="1"/>
  <c r="BU35" i="3" s="1"/>
  <c r="BU36" i="3" s="1"/>
  <c r="BU37" i="3" s="1"/>
  <c r="BU38" i="3" s="1"/>
  <c r="BU39" i="3" s="1"/>
  <c r="BU40" i="3" s="1"/>
  <c r="BU41" i="3" s="1"/>
  <c r="BU42" i="3" s="1"/>
  <c r="BU43" i="3" s="1"/>
  <c r="BU44" i="3" s="1"/>
  <c r="BU45" i="3" s="1"/>
  <c r="BU46" i="3" s="1"/>
  <c r="BU47" i="3" s="1"/>
  <c r="BU48" i="3" s="1"/>
  <c r="BU49" i="3" s="1"/>
  <c r="BU50" i="3" s="1"/>
  <c r="BU51" i="3" s="1"/>
  <c r="BU52" i="3" s="1"/>
  <c r="BU53" i="3" s="1"/>
  <c r="BU54" i="3" s="1"/>
  <c r="BU55" i="3" s="1"/>
  <c r="BU56" i="3" s="1"/>
  <c r="BU57" i="3" s="1"/>
  <c r="BU58" i="3" s="1"/>
  <c r="BU59" i="3" s="1"/>
  <c r="BU60" i="3" s="1"/>
  <c r="BU61" i="3" s="1"/>
  <c r="BU62" i="3" s="1"/>
  <c r="BU63" i="3" s="1"/>
  <c r="BU64" i="3" s="1"/>
  <c r="BU65" i="3" s="1"/>
  <c r="BU66" i="3" s="1"/>
  <c r="BU67" i="3" s="1"/>
  <c r="BU68" i="3" s="1"/>
  <c r="BU69" i="3" s="1"/>
  <c r="BU70" i="3" s="1"/>
  <c r="BU71" i="3" s="1"/>
  <c r="BU72" i="3" s="1"/>
  <c r="BU73" i="3" s="1"/>
  <c r="BU74" i="3" s="1"/>
  <c r="BU75" i="3" s="1"/>
  <c r="BU76" i="3" s="1"/>
  <c r="BU77" i="3" s="1"/>
  <c r="BU78" i="3" s="1"/>
  <c r="BU79" i="3" s="1"/>
  <c r="BU80" i="3" s="1"/>
  <c r="BU81" i="3" s="1"/>
  <c r="BU82" i="3" s="1"/>
  <c r="BU83" i="3" s="1"/>
  <c r="BU84" i="3" s="1"/>
  <c r="BU85" i="3" s="1"/>
  <c r="BU86" i="3" s="1"/>
  <c r="BU87" i="3" s="1"/>
  <c r="BU88" i="3" s="1"/>
  <c r="BU89" i="3" s="1"/>
  <c r="BU90" i="3" s="1"/>
  <c r="BU91" i="3" s="1"/>
  <c r="BU92" i="3" s="1"/>
  <c r="BU93" i="3" s="1"/>
  <c r="BU94" i="3" s="1"/>
  <c r="BU95" i="3" s="1"/>
  <c r="BU96" i="3" s="1"/>
  <c r="BU97" i="3" s="1"/>
  <c r="BU98" i="3" s="1"/>
  <c r="BU99" i="3" s="1"/>
  <c r="BU100" i="3" s="1"/>
  <c r="BU101" i="3" s="1"/>
  <c r="BU102" i="3" s="1"/>
  <c r="BU103" i="3" s="1"/>
  <c r="BU104" i="3" s="1"/>
  <c r="BU105" i="3" s="1"/>
  <c r="BU106" i="3" s="1"/>
  <c r="BU107" i="3" s="1"/>
  <c r="BU108" i="3" s="1"/>
  <c r="BU109" i="3" s="1"/>
  <c r="BU110" i="3" s="1"/>
  <c r="BU111" i="3" s="1"/>
  <c r="BU112" i="3" s="1"/>
  <c r="BU113" i="3" s="1"/>
  <c r="BU114" i="3" s="1"/>
  <c r="BU115" i="3" s="1"/>
  <c r="BU116" i="3" s="1"/>
  <c r="BU117" i="3" s="1"/>
  <c r="BU118" i="3" s="1"/>
  <c r="BU119" i="3" s="1"/>
  <c r="BU120" i="3" s="1"/>
  <c r="BU121" i="3" s="1"/>
  <c r="BU122" i="3" s="1"/>
  <c r="BU123" i="3" s="1"/>
  <c r="BU124" i="3" s="1"/>
  <c r="BU125" i="3" s="1"/>
  <c r="BN6" i="3"/>
  <c r="BN7" i="3" s="1"/>
  <c r="BN8" i="3" s="1"/>
  <c r="BN9" i="3" s="1"/>
  <c r="BN10" i="3" s="1"/>
  <c r="BN11" i="3" s="1"/>
  <c r="BN12" i="3" s="1"/>
  <c r="BN13" i="3" s="1"/>
  <c r="BN14" i="3" s="1"/>
  <c r="BN15" i="3" s="1"/>
  <c r="BN16" i="3" s="1"/>
  <c r="BN17" i="3" s="1"/>
  <c r="BN18" i="3" s="1"/>
  <c r="BN19" i="3" s="1"/>
  <c r="BN20" i="3" s="1"/>
  <c r="BN21" i="3" s="1"/>
  <c r="BN22" i="3" s="1"/>
  <c r="BN23" i="3" s="1"/>
  <c r="BN24" i="3" s="1"/>
  <c r="BN25" i="3" s="1"/>
  <c r="BN26" i="3" s="1"/>
  <c r="BN27" i="3" s="1"/>
  <c r="BN28" i="3" s="1"/>
  <c r="BN29" i="3" s="1"/>
  <c r="BN30" i="3" s="1"/>
  <c r="BN31" i="3" s="1"/>
  <c r="BN32" i="3" s="1"/>
  <c r="BN33" i="3" s="1"/>
  <c r="BN34" i="3" s="1"/>
  <c r="BN35" i="3" s="1"/>
  <c r="BN36" i="3" s="1"/>
  <c r="BN37" i="3" s="1"/>
  <c r="BN38" i="3" s="1"/>
  <c r="BN39" i="3" s="1"/>
  <c r="BN40" i="3" s="1"/>
  <c r="BN41" i="3" s="1"/>
  <c r="BN42" i="3" s="1"/>
  <c r="BN43" i="3" s="1"/>
  <c r="BN44" i="3" s="1"/>
  <c r="BN45" i="3" s="1"/>
  <c r="BN46" i="3" s="1"/>
  <c r="BN47" i="3" s="1"/>
  <c r="BN48" i="3" s="1"/>
  <c r="BN49" i="3" s="1"/>
  <c r="BN50" i="3" s="1"/>
  <c r="BN51" i="3" s="1"/>
  <c r="BN52" i="3" s="1"/>
  <c r="BN53" i="3" s="1"/>
  <c r="BN54" i="3" s="1"/>
  <c r="BN55" i="3" s="1"/>
  <c r="BN56" i="3" s="1"/>
  <c r="BN57" i="3" s="1"/>
  <c r="BN58" i="3" s="1"/>
  <c r="BN59" i="3" s="1"/>
  <c r="BN60" i="3" s="1"/>
  <c r="BN61" i="3" s="1"/>
  <c r="BN62" i="3" s="1"/>
  <c r="BN63" i="3" s="1"/>
  <c r="BN64" i="3" s="1"/>
  <c r="BN65" i="3" s="1"/>
  <c r="BN66" i="3" s="1"/>
  <c r="BN67" i="3" s="1"/>
  <c r="BN68" i="3" s="1"/>
  <c r="BN69" i="3" s="1"/>
  <c r="BN70" i="3" s="1"/>
  <c r="BN71" i="3" s="1"/>
  <c r="BN72" i="3" s="1"/>
  <c r="BN73" i="3" s="1"/>
  <c r="BN74" i="3" s="1"/>
  <c r="BN75" i="3" s="1"/>
  <c r="BN76" i="3" s="1"/>
  <c r="BN77" i="3" s="1"/>
  <c r="BN78" i="3" s="1"/>
  <c r="BN79" i="3" s="1"/>
  <c r="BN80" i="3" s="1"/>
  <c r="BN81" i="3" s="1"/>
  <c r="BN82" i="3" s="1"/>
  <c r="BN83" i="3" s="1"/>
  <c r="BN84" i="3" s="1"/>
  <c r="BN85" i="3" s="1"/>
  <c r="BN86" i="3" s="1"/>
  <c r="BN87" i="3" s="1"/>
  <c r="BN88" i="3" s="1"/>
  <c r="BN89" i="3" s="1"/>
  <c r="BN90" i="3" s="1"/>
  <c r="BN91" i="3" s="1"/>
  <c r="BN92" i="3" s="1"/>
  <c r="BN93" i="3" s="1"/>
  <c r="BN94" i="3" s="1"/>
  <c r="BN95" i="3" s="1"/>
  <c r="BN96" i="3" s="1"/>
  <c r="BN97" i="3" s="1"/>
  <c r="BN98" i="3" s="1"/>
  <c r="BN99" i="3" s="1"/>
  <c r="BN100" i="3" s="1"/>
  <c r="BN101" i="3" s="1"/>
  <c r="BN102" i="3" s="1"/>
  <c r="BN103" i="3" s="1"/>
  <c r="BN104" i="3" s="1"/>
  <c r="BN105" i="3" s="1"/>
  <c r="BN106" i="3" s="1"/>
  <c r="BN107" i="3" s="1"/>
  <c r="BN108" i="3" s="1"/>
  <c r="BN109" i="3" s="1"/>
  <c r="BN110" i="3" s="1"/>
  <c r="BN111" i="3" s="1"/>
  <c r="BN112" i="3" s="1"/>
  <c r="BN113" i="3" s="1"/>
  <c r="BN114" i="3" s="1"/>
  <c r="BN115" i="3" s="1"/>
  <c r="BN116" i="3" s="1"/>
  <c r="BN117" i="3" s="1"/>
  <c r="BN118" i="3" s="1"/>
  <c r="BN119" i="3" s="1"/>
  <c r="BN120" i="3" s="1"/>
  <c r="BN121" i="3" s="1"/>
  <c r="BN122" i="3" s="1"/>
  <c r="BN123" i="3" s="1"/>
  <c r="BN124" i="3" s="1"/>
  <c r="BN125" i="3" s="1"/>
  <c r="BG6" i="3"/>
  <c r="BG7" i="3" s="1"/>
  <c r="BG8" i="3" s="1"/>
  <c r="BG9" i="3" s="1"/>
  <c r="BG10" i="3" s="1"/>
  <c r="BG11" i="3" s="1"/>
  <c r="BG12" i="3" s="1"/>
  <c r="BG13" i="3" s="1"/>
  <c r="BG14" i="3" s="1"/>
  <c r="BG15" i="3" s="1"/>
  <c r="BG16" i="3" s="1"/>
  <c r="BG17" i="3" s="1"/>
  <c r="BG18" i="3" s="1"/>
  <c r="BG19" i="3" s="1"/>
  <c r="BG20" i="3" s="1"/>
  <c r="BG21" i="3" s="1"/>
  <c r="BG22" i="3" s="1"/>
  <c r="BG23" i="3" s="1"/>
  <c r="BG24" i="3" s="1"/>
  <c r="BG25" i="3" s="1"/>
  <c r="BG26" i="3" s="1"/>
  <c r="BG27" i="3" s="1"/>
  <c r="BG28" i="3" s="1"/>
  <c r="BG29" i="3" s="1"/>
  <c r="BG30" i="3" s="1"/>
  <c r="BG31" i="3" s="1"/>
  <c r="BG32" i="3" s="1"/>
  <c r="BG33" i="3" s="1"/>
  <c r="BG34" i="3" s="1"/>
  <c r="BG35" i="3" s="1"/>
  <c r="BG36" i="3" s="1"/>
  <c r="BG37" i="3" s="1"/>
  <c r="BG38" i="3" s="1"/>
  <c r="BG39" i="3" s="1"/>
  <c r="BG40" i="3" s="1"/>
  <c r="BG41" i="3" s="1"/>
  <c r="BG42" i="3" s="1"/>
  <c r="BG43" i="3" s="1"/>
  <c r="BG44" i="3" s="1"/>
  <c r="BG45" i="3" s="1"/>
  <c r="BG46" i="3" s="1"/>
  <c r="BG47" i="3" s="1"/>
  <c r="BG48" i="3" s="1"/>
  <c r="BG49" i="3" s="1"/>
  <c r="BG50" i="3" s="1"/>
  <c r="BG51" i="3" s="1"/>
  <c r="BG52" i="3" s="1"/>
  <c r="BG53" i="3" s="1"/>
  <c r="BG54" i="3" s="1"/>
  <c r="BG55" i="3" s="1"/>
  <c r="BG56" i="3" s="1"/>
  <c r="BG57" i="3" s="1"/>
  <c r="BG58" i="3" s="1"/>
  <c r="BG59" i="3" s="1"/>
  <c r="BG60" i="3" s="1"/>
  <c r="BG61" i="3" s="1"/>
  <c r="BG62" i="3" s="1"/>
  <c r="BG63" i="3" s="1"/>
  <c r="BG64" i="3" s="1"/>
  <c r="BG65" i="3" s="1"/>
  <c r="BG66" i="3" s="1"/>
  <c r="BG67" i="3" s="1"/>
  <c r="BG68" i="3" s="1"/>
  <c r="BG69" i="3" s="1"/>
  <c r="BG70" i="3" s="1"/>
  <c r="BG71" i="3" s="1"/>
  <c r="BG72" i="3" s="1"/>
  <c r="BG73" i="3" s="1"/>
  <c r="BG74" i="3" s="1"/>
  <c r="BG75" i="3" s="1"/>
  <c r="BG76" i="3" s="1"/>
  <c r="BG77" i="3" s="1"/>
  <c r="BG78" i="3" s="1"/>
  <c r="BG79" i="3" s="1"/>
  <c r="BG80" i="3" s="1"/>
  <c r="BG81" i="3" s="1"/>
  <c r="BG82" i="3" s="1"/>
  <c r="BG83" i="3" s="1"/>
  <c r="BG84" i="3" s="1"/>
  <c r="BG85" i="3" s="1"/>
  <c r="BG86" i="3" s="1"/>
  <c r="BG87" i="3" s="1"/>
  <c r="BG88" i="3" s="1"/>
  <c r="BG89" i="3" s="1"/>
  <c r="BG90" i="3" s="1"/>
  <c r="BG91" i="3" s="1"/>
  <c r="BG92" i="3" s="1"/>
  <c r="BG93" i="3" s="1"/>
  <c r="BG94" i="3" s="1"/>
  <c r="BG95" i="3" s="1"/>
  <c r="BG96" i="3" s="1"/>
  <c r="BG97" i="3" s="1"/>
  <c r="BG98" i="3" s="1"/>
  <c r="BG99" i="3" s="1"/>
  <c r="BG100" i="3" s="1"/>
  <c r="BG101" i="3" s="1"/>
  <c r="BG102" i="3" s="1"/>
  <c r="BG103" i="3" s="1"/>
  <c r="BG104" i="3" s="1"/>
  <c r="BG105" i="3" s="1"/>
  <c r="BG106" i="3" s="1"/>
  <c r="BG107" i="3" s="1"/>
  <c r="BG108" i="3" s="1"/>
  <c r="BG109" i="3" s="1"/>
  <c r="BG110" i="3" s="1"/>
  <c r="BG111" i="3" s="1"/>
  <c r="BG112" i="3" s="1"/>
  <c r="BG113" i="3" s="1"/>
  <c r="BG114" i="3" s="1"/>
  <c r="BG115" i="3" s="1"/>
  <c r="BG116" i="3" s="1"/>
  <c r="BG117" i="3" s="1"/>
  <c r="BG118" i="3" s="1"/>
  <c r="BG119" i="3" s="1"/>
  <c r="BG120" i="3" s="1"/>
  <c r="BG121" i="3" s="1"/>
  <c r="BG122" i="3" s="1"/>
  <c r="BG123" i="3" s="1"/>
  <c r="BG124" i="3" s="1"/>
  <c r="BG125" i="3" s="1"/>
  <c r="AZ6" i="3"/>
  <c r="AZ7" i="3" s="1"/>
  <c r="AZ8" i="3" s="1"/>
  <c r="AZ9" i="3" s="1"/>
  <c r="AZ10" i="3" s="1"/>
  <c r="AZ11" i="3" s="1"/>
  <c r="AZ12" i="3" s="1"/>
  <c r="AZ13" i="3" s="1"/>
  <c r="AZ14" i="3" s="1"/>
  <c r="AZ15" i="3" s="1"/>
  <c r="AZ16" i="3" s="1"/>
  <c r="AZ17" i="3" s="1"/>
  <c r="AZ18" i="3" s="1"/>
  <c r="AZ19" i="3" s="1"/>
  <c r="AZ20" i="3" s="1"/>
  <c r="AZ21" i="3" s="1"/>
  <c r="AZ22" i="3" s="1"/>
  <c r="AZ23" i="3" s="1"/>
  <c r="AZ24" i="3" s="1"/>
  <c r="AZ25" i="3" s="1"/>
  <c r="AZ26" i="3" s="1"/>
  <c r="AZ27" i="3" s="1"/>
  <c r="AZ28" i="3" s="1"/>
  <c r="AZ29" i="3" s="1"/>
  <c r="AZ30" i="3" s="1"/>
  <c r="AZ31" i="3" s="1"/>
  <c r="AZ32" i="3" s="1"/>
  <c r="AZ33" i="3" s="1"/>
  <c r="AZ34" i="3" s="1"/>
  <c r="AZ35" i="3" s="1"/>
  <c r="AZ36" i="3" s="1"/>
  <c r="AZ37" i="3" s="1"/>
  <c r="AZ38" i="3" s="1"/>
  <c r="AZ39" i="3" s="1"/>
  <c r="AZ40" i="3" s="1"/>
  <c r="AZ41" i="3" s="1"/>
  <c r="AZ42" i="3" s="1"/>
  <c r="AZ43" i="3" s="1"/>
  <c r="AZ44" i="3" s="1"/>
  <c r="AZ45" i="3" s="1"/>
  <c r="AZ46" i="3" s="1"/>
  <c r="AZ47" i="3" s="1"/>
  <c r="AZ48" i="3" s="1"/>
  <c r="AZ49" i="3" s="1"/>
  <c r="AZ50" i="3" s="1"/>
  <c r="AZ51" i="3" s="1"/>
  <c r="AZ52" i="3" s="1"/>
  <c r="AZ53" i="3" s="1"/>
  <c r="AZ54" i="3" s="1"/>
  <c r="AZ55" i="3" s="1"/>
  <c r="AZ56" i="3" s="1"/>
  <c r="AZ57" i="3" s="1"/>
  <c r="AZ58" i="3" s="1"/>
  <c r="AZ59" i="3" s="1"/>
  <c r="AZ60" i="3" s="1"/>
  <c r="AZ61" i="3" s="1"/>
  <c r="AZ62" i="3" s="1"/>
  <c r="AZ63" i="3" s="1"/>
  <c r="AZ64" i="3" s="1"/>
  <c r="AZ65" i="3" s="1"/>
  <c r="AZ66" i="3" s="1"/>
  <c r="AZ67" i="3" s="1"/>
  <c r="AZ68" i="3" s="1"/>
  <c r="AZ69" i="3" s="1"/>
  <c r="AZ70" i="3" s="1"/>
  <c r="AZ71" i="3" s="1"/>
  <c r="AZ72" i="3" s="1"/>
  <c r="AZ73" i="3" s="1"/>
  <c r="AZ74" i="3" s="1"/>
  <c r="AZ75" i="3" s="1"/>
  <c r="AZ76" i="3" s="1"/>
  <c r="AZ77" i="3" s="1"/>
  <c r="AZ78" i="3" s="1"/>
  <c r="AZ79" i="3" s="1"/>
  <c r="AZ80" i="3" s="1"/>
  <c r="AZ81" i="3" s="1"/>
  <c r="AZ82" i="3" s="1"/>
  <c r="AZ83" i="3" s="1"/>
  <c r="AZ84" i="3" s="1"/>
  <c r="AZ85" i="3" s="1"/>
  <c r="AZ86" i="3" s="1"/>
  <c r="AZ87" i="3" s="1"/>
  <c r="AZ88" i="3" s="1"/>
  <c r="AZ89" i="3" s="1"/>
  <c r="AZ90" i="3" s="1"/>
  <c r="AZ91" i="3" s="1"/>
  <c r="AZ92" i="3" s="1"/>
  <c r="AZ93" i="3" s="1"/>
  <c r="AZ94" i="3" s="1"/>
  <c r="AZ95" i="3" s="1"/>
  <c r="AZ96" i="3" s="1"/>
  <c r="AZ97" i="3" s="1"/>
  <c r="AZ98" i="3" s="1"/>
  <c r="AZ99" i="3" s="1"/>
  <c r="AZ100" i="3" s="1"/>
  <c r="AZ101" i="3" s="1"/>
  <c r="AZ102" i="3" s="1"/>
  <c r="AZ103" i="3" s="1"/>
  <c r="AZ104" i="3" s="1"/>
  <c r="AZ105" i="3" s="1"/>
  <c r="AZ106" i="3" s="1"/>
  <c r="AZ107" i="3" s="1"/>
  <c r="AZ108" i="3" s="1"/>
  <c r="AZ109" i="3" s="1"/>
  <c r="AZ110" i="3" s="1"/>
  <c r="AZ111" i="3" s="1"/>
  <c r="AZ112" i="3" s="1"/>
  <c r="AZ113" i="3" s="1"/>
  <c r="AZ114" i="3" s="1"/>
  <c r="AZ115" i="3" s="1"/>
  <c r="AZ116" i="3" s="1"/>
  <c r="AZ117" i="3" s="1"/>
  <c r="AZ118" i="3" s="1"/>
  <c r="AZ119" i="3" s="1"/>
  <c r="AZ120" i="3" s="1"/>
  <c r="AZ121" i="3" s="1"/>
  <c r="AZ122" i="3" s="1"/>
  <c r="AZ123" i="3" s="1"/>
  <c r="AZ124" i="3" s="1"/>
  <c r="AZ125" i="3" s="1"/>
  <c r="AS6" i="3"/>
  <c r="AS7" i="3" s="1"/>
  <c r="AS8" i="3" s="1"/>
  <c r="AS9" i="3" s="1"/>
  <c r="AS10" i="3" s="1"/>
  <c r="AS11" i="3" s="1"/>
  <c r="AS12" i="3" s="1"/>
  <c r="AS13" i="3" s="1"/>
  <c r="AS14" i="3" s="1"/>
  <c r="AS15" i="3" s="1"/>
  <c r="AS16" i="3" s="1"/>
  <c r="AS17" i="3" s="1"/>
  <c r="AS18" i="3" s="1"/>
  <c r="AS19" i="3" s="1"/>
  <c r="AS20" i="3" s="1"/>
  <c r="AS21" i="3" s="1"/>
  <c r="AS22" i="3" s="1"/>
  <c r="AS23" i="3" s="1"/>
  <c r="AS24" i="3" s="1"/>
  <c r="AS25" i="3" s="1"/>
  <c r="AS26" i="3" s="1"/>
  <c r="AS27" i="3" s="1"/>
  <c r="AS28" i="3" s="1"/>
  <c r="AS29" i="3" s="1"/>
  <c r="AS30" i="3" s="1"/>
  <c r="AS31" i="3" s="1"/>
  <c r="AS32" i="3" s="1"/>
  <c r="AS33" i="3" s="1"/>
  <c r="AS34" i="3" s="1"/>
  <c r="AS35" i="3" s="1"/>
  <c r="AS36" i="3" s="1"/>
  <c r="AS37" i="3" s="1"/>
  <c r="AS38" i="3" s="1"/>
  <c r="AS39" i="3" s="1"/>
  <c r="AS40" i="3" s="1"/>
  <c r="AS41" i="3" s="1"/>
  <c r="AS42" i="3" s="1"/>
  <c r="AS43" i="3" s="1"/>
  <c r="AS44" i="3" s="1"/>
  <c r="AS45" i="3" s="1"/>
  <c r="AS46" i="3" s="1"/>
  <c r="AS47" i="3" s="1"/>
  <c r="AS48" i="3" s="1"/>
  <c r="AS49" i="3" s="1"/>
  <c r="AS50" i="3" s="1"/>
  <c r="AS51" i="3" s="1"/>
  <c r="AS52" i="3" s="1"/>
  <c r="AS53" i="3" s="1"/>
  <c r="AS54" i="3" s="1"/>
  <c r="AS55" i="3" s="1"/>
  <c r="AS56" i="3" s="1"/>
  <c r="AS57" i="3" s="1"/>
  <c r="AS58" i="3" s="1"/>
  <c r="AS59" i="3" s="1"/>
  <c r="AS60" i="3" s="1"/>
  <c r="AS61" i="3" s="1"/>
  <c r="AS62" i="3" s="1"/>
  <c r="AS63" i="3" s="1"/>
  <c r="AS64" i="3" s="1"/>
  <c r="AS65" i="3" s="1"/>
  <c r="AS66" i="3" s="1"/>
  <c r="AS67" i="3" s="1"/>
  <c r="AS68" i="3" s="1"/>
  <c r="AS69" i="3" s="1"/>
  <c r="AS70" i="3" s="1"/>
  <c r="AS71" i="3" s="1"/>
  <c r="AS72" i="3" s="1"/>
  <c r="AS73" i="3" s="1"/>
  <c r="AS74" i="3" s="1"/>
  <c r="AS75" i="3" s="1"/>
  <c r="AS76" i="3" s="1"/>
  <c r="AS77" i="3" s="1"/>
  <c r="AS78" i="3" s="1"/>
  <c r="AS79" i="3" s="1"/>
  <c r="AS80" i="3" s="1"/>
  <c r="AS81" i="3" s="1"/>
  <c r="AS82" i="3" s="1"/>
  <c r="AS83" i="3" s="1"/>
  <c r="AS84" i="3" s="1"/>
  <c r="AS85" i="3" s="1"/>
  <c r="AS86" i="3" s="1"/>
  <c r="AS87" i="3" s="1"/>
  <c r="AS88" i="3" s="1"/>
  <c r="AS89" i="3" s="1"/>
  <c r="AS90" i="3" s="1"/>
  <c r="AS91" i="3" s="1"/>
  <c r="AS92" i="3" s="1"/>
  <c r="AS93" i="3" s="1"/>
  <c r="AS94" i="3" s="1"/>
  <c r="AS95" i="3" s="1"/>
  <c r="AS96" i="3" s="1"/>
  <c r="AS97" i="3" s="1"/>
  <c r="AS98" i="3" s="1"/>
  <c r="AS99" i="3" s="1"/>
  <c r="AS100" i="3" s="1"/>
  <c r="AS101" i="3" s="1"/>
  <c r="AS102" i="3" s="1"/>
  <c r="AS103" i="3" s="1"/>
  <c r="AS104" i="3" s="1"/>
  <c r="AS105" i="3" s="1"/>
  <c r="AS106" i="3" s="1"/>
  <c r="AS107" i="3" s="1"/>
  <c r="AS108" i="3" s="1"/>
  <c r="AS109" i="3" s="1"/>
  <c r="AS110" i="3" s="1"/>
  <c r="AS111" i="3" s="1"/>
  <c r="AS112" i="3" s="1"/>
  <c r="AS113" i="3" s="1"/>
  <c r="AS114" i="3" s="1"/>
  <c r="AS115" i="3" s="1"/>
  <c r="AS116" i="3" s="1"/>
  <c r="AS117" i="3" s="1"/>
  <c r="AS118" i="3" s="1"/>
  <c r="AS119" i="3" s="1"/>
  <c r="AS120" i="3" s="1"/>
  <c r="AS121" i="3" s="1"/>
  <c r="AS122" i="3" s="1"/>
  <c r="AS123" i="3" s="1"/>
  <c r="AS124" i="3" s="1"/>
  <c r="AS125" i="3" s="1"/>
  <c r="AL6" i="3"/>
  <c r="AL7" i="3" s="1"/>
  <c r="AL8" i="3" s="1"/>
  <c r="AL9" i="3" s="1"/>
  <c r="AL10" i="3" s="1"/>
  <c r="AL11" i="3" s="1"/>
  <c r="AL12" i="3" s="1"/>
  <c r="AL13" i="3" s="1"/>
  <c r="AL14" i="3" s="1"/>
  <c r="AL15" i="3" s="1"/>
  <c r="AL16" i="3" s="1"/>
  <c r="AL17" i="3" s="1"/>
  <c r="AL18" i="3" s="1"/>
  <c r="AL19" i="3" s="1"/>
  <c r="AL20" i="3" s="1"/>
  <c r="AL21" i="3" s="1"/>
  <c r="AL22" i="3" s="1"/>
  <c r="AL23" i="3" s="1"/>
  <c r="AL24" i="3" s="1"/>
  <c r="AL25" i="3" s="1"/>
  <c r="AL26" i="3" s="1"/>
  <c r="AL27" i="3" s="1"/>
  <c r="AL28" i="3" s="1"/>
  <c r="AL29" i="3" s="1"/>
  <c r="AL30" i="3" s="1"/>
  <c r="AL31" i="3" s="1"/>
  <c r="AL32" i="3" s="1"/>
  <c r="AL33" i="3" s="1"/>
  <c r="AL34" i="3" s="1"/>
  <c r="AL35" i="3" s="1"/>
  <c r="AL36" i="3" s="1"/>
  <c r="AL37" i="3" s="1"/>
  <c r="AL38" i="3" s="1"/>
  <c r="AL39" i="3" s="1"/>
  <c r="AL40" i="3" s="1"/>
  <c r="AL41" i="3" s="1"/>
  <c r="AL42" i="3" s="1"/>
  <c r="AL43" i="3" s="1"/>
  <c r="AL44" i="3" s="1"/>
  <c r="AL45" i="3" s="1"/>
  <c r="AL46" i="3" s="1"/>
  <c r="AL47" i="3" s="1"/>
  <c r="AL48" i="3" s="1"/>
  <c r="AL49" i="3" s="1"/>
  <c r="AL50" i="3" s="1"/>
  <c r="AL51" i="3" s="1"/>
  <c r="AL52" i="3" s="1"/>
  <c r="AL53" i="3" s="1"/>
  <c r="AL54" i="3" s="1"/>
  <c r="AL55" i="3" s="1"/>
  <c r="AL56" i="3" s="1"/>
  <c r="AL57" i="3" s="1"/>
  <c r="AL58" i="3" s="1"/>
  <c r="AL59" i="3" s="1"/>
  <c r="AL60" i="3" s="1"/>
  <c r="AL61" i="3" s="1"/>
  <c r="AL62" i="3" s="1"/>
  <c r="AL63" i="3" s="1"/>
  <c r="AL64" i="3" s="1"/>
  <c r="AL65" i="3" s="1"/>
  <c r="AL66" i="3" s="1"/>
  <c r="AL67" i="3" s="1"/>
  <c r="AL68" i="3" s="1"/>
  <c r="AL69" i="3" s="1"/>
  <c r="AL70" i="3" s="1"/>
  <c r="AL71" i="3" s="1"/>
  <c r="AL72" i="3" s="1"/>
  <c r="AL73" i="3" s="1"/>
  <c r="AL74" i="3" s="1"/>
  <c r="AL75" i="3" s="1"/>
  <c r="AL76" i="3" s="1"/>
  <c r="AL77" i="3" s="1"/>
  <c r="AL78" i="3" s="1"/>
  <c r="AL79" i="3" s="1"/>
  <c r="AL80" i="3" s="1"/>
  <c r="AL81" i="3" s="1"/>
  <c r="AL82" i="3" s="1"/>
  <c r="AL83" i="3" s="1"/>
  <c r="AL84" i="3" s="1"/>
  <c r="AL85" i="3" s="1"/>
  <c r="AL86" i="3" s="1"/>
  <c r="AL87" i="3" s="1"/>
  <c r="AL88" i="3" s="1"/>
  <c r="AL89" i="3" s="1"/>
  <c r="AL90" i="3" s="1"/>
  <c r="AL91" i="3" s="1"/>
  <c r="AL92" i="3" s="1"/>
  <c r="AL93" i="3" s="1"/>
  <c r="AL94" i="3" s="1"/>
  <c r="AL95" i="3" s="1"/>
  <c r="AL96" i="3" s="1"/>
  <c r="AL97" i="3" s="1"/>
  <c r="AL98" i="3" s="1"/>
  <c r="AL99" i="3" s="1"/>
  <c r="AL100" i="3" s="1"/>
  <c r="AL101" i="3" s="1"/>
  <c r="AL102" i="3" s="1"/>
  <c r="AL103" i="3" s="1"/>
  <c r="AL104" i="3" s="1"/>
  <c r="AL105" i="3" s="1"/>
  <c r="AL106" i="3" s="1"/>
  <c r="AL107" i="3" s="1"/>
  <c r="AL108" i="3" s="1"/>
  <c r="AL109" i="3" s="1"/>
  <c r="AL110" i="3" s="1"/>
  <c r="AL111" i="3" s="1"/>
  <c r="AL112" i="3" s="1"/>
  <c r="AL113" i="3" s="1"/>
  <c r="AL114" i="3" s="1"/>
  <c r="AL115" i="3" s="1"/>
  <c r="AL116" i="3" s="1"/>
  <c r="AL117" i="3" s="1"/>
  <c r="AL118" i="3" s="1"/>
  <c r="AL119" i="3" s="1"/>
  <c r="AL120" i="3" s="1"/>
  <c r="AL121" i="3" s="1"/>
  <c r="AL122" i="3" s="1"/>
  <c r="AL123" i="3" s="1"/>
  <c r="AL124" i="3" s="1"/>
  <c r="AL125" i="3" s="1"/>
  <c r="AE6" i="3"/>
  <c r="AE7" i="3" s="1"/>
  <c r="AE8" i="3" s="1"/>
  <c r="AE9" i="3" s="1"/>
  <c r="AE10" i="3" s="1"/>
  <c r="AE11" i="3" s="1"/>
  <c r="AE12" i="3" s="1"/>
  <c r="AE13" i="3" s="1"/>
  <c r="AE14" i="3" s="1"/>
  <c r="AE15" i="3" s="1"/>
  <c r="AE16" i="3" s="1"/>
  <c r="AE17" i="3" s="1"/>
  <c r="AE18" i="3" s="1"/>
  <c r="AE19" i="3" s="1"/>
  <c r="AE20" i="3" s="1"/>
  <c r="AE21" i="3" s="1"/>
  <c r="AE22" i="3" s="1"/>
  <c r="AE23" i="3" s="1"/>
  <c r="AE24" i="3" s="1"/>
  <c r="AE25" i="3" s="1"/>
  <c r="AE26" i="3" s="1"/>
  <c r="AE27" i="3" s="1"/>
  <c r="AE28" i="3" s="1"/>
  <c r="AE29" i="3" s="1"/>
  <c r="AE30" i="3" s="1"/>
  <c r="AE31" i="3" s="1"/>
  <c r="AE32" i="3" s="1"/>
  <c r="AE33" i="3" s="1"/>
  <c r="AE34" i="3" s="1"/>
  <c r="AE35" i="3" s="1"/>
  <c r="AE36" i="3" s="1"/>
  <c r="AE37" i="3" s="1"/>
  <c r="AE38" i="3" s="1"/>
  <c r="AE39" i="3" s="1"/>
  <c r="AE40" i="3" s="1"/>
  <c r="AE41" i="3" s="1"/>
  <c r="AE42" i="3" s="1"/>
  <c r="AE43" i="3" s="1"/>
  <c r="AE44" i="3" s="1"/>
  <c r="AE45" i="3" s="1"/>
  <c r="AE46" i="3" s="1"/>
  <c r="AE47" i="3" s="1"/>
  <c r="AE48" i="3" s="1"/>
  <c r="AE49" i="3" s="1"/>
  <c r="AE50" i="3" s="1"/>
  <c r="AE51" i="3" s="1"/>
  <c r="AE52" i="3" s="1"/>
  <c r="AE53" i="3" s="1"/>
  <c r="AE54" i="3" s="1"/>
  <c r="AE55" i="3" s="1"/>
  <c r="AE56" i="3" s="1"/>
  <c r="AE57" i="3" s="1"/>
  <c r="AE58" i="3" s="1"/>
  <c r="AE59" i="3" s="1"/>
  <c r="AE60" i="3" s="1"/>
  <c r="AE61" i="3" s="1"/>
  <c r="AE62" i="3" s="1"/>
  <c r="AE63" i="3" s="1"/>
  <c r="AE64" i="3" s="1"/>
  <c r="AE65" i="3" s="1"/>
  <c r="AE66" i="3" s="1"/>
  <c r="AE67" i="3" s="1"/>
  <c r="AE68" i="3" s="1"/>
  <c r="AE69" i="3" s="1"/>
  <c r="AE70" i="3" s="1"/>
  <c r="AE71" i="3" s="1"/>
  <c r="AE72" i="3" s="1"/>
  <c r="AE73" i="3" s="1"/>
  <c r="AE74" i="3" s="1"/>
  <c r="AE75" i="3" s="1"/>
  <c r="AE76" i="3" s="1"/>
  <c r="AE77" i="3" s="1"/>
  <c r="AE78" i="3" s="1"/>
  <c r="AE79" i="3" s="1"/>
  <c r="AE80" i="3" s="1"/>
  <c r="AE81" i="3" s="1"/>
  <c r="AE82" i="3" s="1"/>
  <c r="AE83" i="3" s="1"/>
  <c r="AE84" i="3" s="1"/>
  <c r="AE85" i="3" s="1"/>
  <c r="AE86" i="3" s="1"/>
  <c r="AE87" i="3" s="1"/>
  <c r="AE88" i="3" s="1"/>
  <c r="AE89" i="3" s="1"/>
  <c r="AE90" i="3" s="1"/>
  <c r="AE91" i="3" s="1"/>
  <c r="AE92" i="3" s="1"/>
  <c r="AE93" i="3" s="1"/>
  <c r="AE94" i="3" s="1"/>
  <c r="AE95" i="3" s="1"/>
  <c r="AE96" i="3" s="1"/>
  <c r="AE97" i="3" s="1"/>
  <c r="AE98" i="3" s="1"/>
  <c r="AE99" i="3" s="1"/>
  <c r="AE100" i="3" s="1"/>
  <c r="AE101" i="3" s="1"/>
  <c r="AE102" i="3" s="1"/>
  <c r="AE103" i="3" s="1"/>
  <c r="AE104" i="3" s="1"/>
  <c r="AE105" i="3" s="1"/>
  <c r="AE106" i="3" s="1"/>
  <c r="AE107" i="3" s="1"/>
  <c r="AE108" i="3" s="1"/>
  <c r="AE109" i="3" s="1"/>
  <c r="AE110" i="3" s="1"/>
  <c r="AE111" i="3" s="1"/>
  <c r="AE112" i="3" s="1"/>
  <c r="AE113" i="3" s="1"/>
  <c r="AE114" i="3" s="1"/>
  <c r="AE115" i="3" s="1"/>
  <c r="AE116" i="3" s="1"/>
  <c r="AE117" i="3" s="1"/>
  <c r="AE118" i="3" s="1"/>
  <c r="AE119" i="3" s="1"/>
  <c r="AE120" i="3" s="1"/>
  <c r="AE121" i="3" s="1"/>
  <c r="AE122" i="3" s="1"/>
  <c r="AE123" i="3" s="1"/>
  <c r="AE124" i="3" s="1"/>
  <c r="AE125" i="3" s="1"/>
  <c r="X6" i="3"/>
  <c r="X7" i="3" s="1"/>
  <c r="X8" i="3" s="1"/>
  <c r="X9" i="3" s="1"/>
  <c r="X10" i="3" s="1"/>
  <c r="X11" i="3" s="1"/>
  <c r="X12" i="3" s="1"/>
  <c r="X13" i="3" s="1"/>
  <c r="X14" i="3" s="1"/>
  <c r="X15" i="3" s="1"/>
  <c r="X16" i="3" s="1"/>
  <c r="X17" i="3" s="1"/>
  <c r="X18" i="3" s="1"/>
  <c r="X19" i="3" s="1"/>
  <c r="X20" i="3" s="1"/>
  <c r="X21" i="3" s="1"/>
  <c r="X22" i="3" s="1"/>
  <c r="X23" i="3" s="1"/>
  <c r="X24" i="3" s="1"/>
  <c r="X25" i="3" s="1"/>
  <c r="X26" i="3" s="1"/>
  <c r="X27" i="3" s="1"/>
  <c r="X28" i="3" s="1"/>
  <c r="X29" i="3" s="1"/>
  <c r="X30" i="3" s="1"/>
  <c r="X31" i="3" s="1"/>
  <c r="X32" i="3" s="1"/>
  <c r="X33" i="3" s="1"/>
  <c r="X34" i="3" s="1"/>
  <c r="X35" i="3" s="1"/>
  <c r="X36" i="3" s="1"/>
  <c r="X37" i="3" s="1"/>
  <c r="X38" i="3" s="1"/>
  <c r="X39" i="3" s="1"/>
  <c r="X40" i="3" s="1"/>
  <c r="X41" i="3" s="1"/>
  <c r="X42" i="3" s="1"/>
  <c r="X43" i="3" s="1"/>
  <c r="X44" i="3" s="1"/>
  <c r="X45" i="3" s="1"/>
  <c r="X46" i="3" s="1"/>
  <c r="X47" i="3" s="1"/>
  <c r="X48" i="3" s="1"/>
  <c r="X49" i="3" s="1"/>
  <c r="X50" i="3" s="1"/>
  <c r="X51" i="3" s="1"/>
  <c r="X52" i="3" s="1"/>
  <c r="X53" i="3" s="1"/>
  <c r="X54" i="3" s="1"/>
  <c r="X55" i="3" s="1"/>
  <c r="X56" i="3" s="1"/>
  <c r="X57" i="3" s="1"/>
  <c r="X58" i="3" s="1"/>
  <c r="X59" i="3" s="1"/>
  <c r="X60" i="3" s="1"/>
  <c r="X61" i="3" s="1"/>
  <c r="X62" i="3" s="1"/>
  <c r="X63" i="3" s="1"/>
  <c r="X64" i="3" s="1"/>
  <c r="X65" i="3" s="1"/>
  <c r="X66" i="3" s="1"/>
  <c r="X67" i="3" s="1"/>
  <c r="X68" i="3" s="1"/>
  <c r="X69" i="3" s="1"/>
  <c r="X70" i="3" s="1"/>
  <c r="X71" i="3" s="1"/>
  <c r="X72" i="3" s="1"/>
  <c r="X73" i="3" s="1"/>
  <c r="X74" i="3" s="1"/>
  <c r="X75" i="3" s="1"/>
  <c r="X76" i="3" s="1"/>
  <c r="X77" i="3" s="1"/>
  <c r="X78" i="3" s="1"/>
  <c r="X79" i="3" s="1"/>
  <c r="X80" i="3" s="1"/>
  <c r="X81" i="3" s="1"/>
  <c r="X82" i="3" s="1"/>
  <c r="X83" i="3" s="1"/>
  <c r="X84" i="3" s="1"/>
  <c r="X85" i="3" s="1"/>
  <c r="X86" i="3" s="1"/>
  <c r="X87" i="3" s="1"/>
  <c r="X88" i="3" s="1"/>
  <c r="X89" i="3" s="1"/>
  <c r="X90" i="3" s="1"/>
  <c r="X91" i="3" s="1"/>
  <c r="X92" i="3" s="1"/>
  <c r="X93" i="3" s="1"/>
  <c r="X94" i="3" s="1"/>
  <c r="X95" i="3" s="1"/>
  <c r="X96" i="3" s="1"/>
  <c r="X97" i="3" s="1"/>
  <c r="X98" i="3" s="1"/>
  <c r="X99" i="3" s="1"/>
  <c r="X100" i="3" s="1"/>
  <c r="X101" i="3" s="1"/>
  <c r="X102" i="3" s="1"/>
  <c r="X103" i="3" s="1"/>
  <c r="X104" i="3" s="1"/>
  <c r="X105" i="3" s="1"/>
  <c r="X106" i="3" s="1"/>
  <c r="X107" i="3" s="1"/>
  <c r="X108" i="3" s="1"/>
  <c r="X109" i="3" s="1"/>
  <c r="X110" i="3" s="1"/>
  <c r="X111" i="3" s="1"/>
  <c r="X112" i="3" s="1"/>
  <c r="X113" i="3" s="1"/>
  <c r="X114" i="3" s="1"/>
  <c r="X115" i="3" s="1"/>
  <c r="X116" i="3" s="1"/>
  <c r="X117" i="3" s="1"/>
  <c r="X118" i="3" s="1"/>
  <c r="X119" i="3" s="1"/>
  <c r="X120" i="3" s="1"/>
  <c r="X121" i="3" s="1"/>
  <c r="X122" i="3" s="1"/>
  <c r="X123" i="3" s="1"/>
  <c r="X124" i="3" s="1"/>
  <c r="X125" i="3" s="1"/>
  <c r="Q6" i="3"/>
  <c r="Q7" i="3" s="1"/>
  <c r="Q8" i="3" s="1"/>
  <c r="Q9" i="3" s="1"/>
  <c r="Q10" i="3" s="1"/>
  <c r="Q11" i="3" s="1"/>
  <c r="Q12" i="3" s="1"/>
  <c r="Q13" i="3" s="1"/>
  <c r="Q14" i="3" s="1"/>
  <c r="Q15" i="3" s="1"/>
  <c r="Q16" i="3" s="1"/>
  <c r="Q17" i="3" s="1"/>
  <c r="Q18" i="3" s="1"/>
  <c r="Q19" i="3" s="1"/>
  <c r="Q20" i="3" s="1"/>
  <c r="Q21" i="3" s="1"/>
  <c r="Q22" i="3" s="1"/>
  <c r="Q23" i="3" s="1"/>
  <c r="Q24" i="3" s="1"/>
  <c r="Q25" i="3" s="1"/>
  <c r="Q26" i="3" s="1"/>
  <c r="Q27" i="3" s="1"/>
  <c r="Q28" i="3" s="1"/>
  <c r="Q29" i="3" s="1"/>
  <c r="Q30" i="3" s="1"/>
  <c r="Q31" i="3" s="1"/>
  <c r="Q32" i="3" s="1"/>
  <c r="Q33" i="3" s="1"/>
  <c r="Q34" i="3" s="1"/>
  <c r="Q35" i="3" s="1"/>
  <c r="Q36" i="3" s="1"/>
  <c r="Q37" i="3" s="1"/>
  <c r="Q38" i="3" s="1"/>
  <c r="Q39" i="3" s="1"/>
  <c r="Q40" i="3" s="1"/>
  <c r="Q41" i="3" s="1"/>
  <c r="Q42" i="3" s="1"/>
  <c r="Q43" i="3" s="1"/>
  <c r="Q44" i="3" s="1"/>
  <c r="Q45" i="3" s="1"/>
  <c r="Q46" i="3" s="1"/>
  <c r="Q47" i="3" s="1"/>
  <c r="Q48" i="3" s="1"/>
  <c r="Q49" i="3" s="1"/>
  <c r="Q50" i="3" s="1"/>
  <c r="Q51" i="3" s="1"/>
  <c r="Q52" i="3" s="1"/>
  <c r="Q53" i="3" s="1"/>
  <c r="Q54" i="3" s="1"/>
  <c r="Q55" i="3" s="1"/>
  <c r="Q56" i="3" s="1"/>
  <c r="Q57" i="3" s="1"/>
  <c r="Q58" i="3" s="1"/>
  <c r="Q59" i="3" s="1"/>
  <c r="Q60" i="3" s="1"/>
  <c r="Q61" i="3" s="1"/>
  <c r="Q62" i="3" s="1"/>
  <c r="Q63" i="3" s="1"/>
  <c r="Q64" i="3" s="1"/>
  <c r="Q65" i="3" s="1"/>
  <c r="Q66" i="3" s="1"/>
  <c r="Q67" i="3" s="1"/>
  <c r="Q68" i="3" s="1"/>
  <c r="Q69" i="3" s="1"/>
  <c r="Q70" i="3" s="1"/>
  <c r="Q71" i="3" s="1"/>
  <c r="Q72" i="3" s="1"/>
  <c r="Q73" i="3" s="1"/>
  <c r="Q74" i="3" s="1"/>
  <c r="Q75" i="3" s="1"/>
  <c r="Q76" i="3" s="1"/>
  <c r="Q77" i="3" s="1"/>
  <c r="Q78" i="3" s="1"/>
  <c r="Q79" i="3" s="1"/>
  <c r="Q80" i="3" s="1"/>
  <c r="Q81" i="3" s="1"/>
  <c r="Q82" i="3" s="1"/>
  <c r="Q83" i="3" s="1"/>
  <c r="Q84" i="3" s="1"/>
  <c r="Q85" i="3" s="1"/>
  <c r="Q86" i="3" s="1"/>
  <c r="Q87" i="3" s="1"/>
  <c r="Q88" i="3" s="1"/>
  <c r="Q89" i="3" s="1"/>
  <c r="Q90" i="3" s="1"/>
  <c r="Q91" i="3" s="1"/>
  <c r="Q92" i="3" s="1"/>
  <c r="Q93" i="3" s="1"/>
  <c r="Q94" i="3" s="1"/>
  <c r="Q95" i="3" s="1"/>
  <c r="Q96" i="3" s="1"/>
  <c r="Q97" i="3" s="1"/>
  <c r="Q98" i="3" s="1"/>
  <c r="Q99" i="3" s="1"/>
  <c r="Q100" i="3" s="1"/>
  <c r="Q101" i="3" s="1"/>
  <c r="Q102" i="3" s="1"/>
  <c r="Q103" i="3" s="1"/>
  <c r="Q104" i="3" s="1"/>
  <c r="Q105" i="3" s="1"/>
  <c r="Q106" i="3" s="1"/>
  <c r="Q107" i="3" s="1"/>
  <c r="Q108" i="3" s="1"/>
  <c r="Q109" i="3" s="1"/>
  <c r="Q110" i="3" s="1"/>
  <c r="Q111" i="3" s="1"/>
  <c r="Q112" i="3" s="1"/>
  <c r="Q113" i="3" s="1"/>
  <c r="Q114" i="3" s="1"/>
  <c r="Q115" i="3" s="1"/>
  <c r="Q116" i="3" s="1"/>
  <c r="Q117" i="3" s="1"/>
  <c r="Q118" i="3" s="1"/>
  <c r="Q119" i="3" s="1"/>
  <c r="Q120" i="3" s="1"/>
  <c r="Q121" i="3" s="1"/>
  <c r="Q122" i="3" s="1"/>
  <c r="Q123" i="3" s="1"/>
  <c r="Q124" i="3" s="1"/>
  <c r="Q125" i="3" s="1"/>
  <c r="J6" i="3"/>
  <c r="J7" i="3" s="1"/>
  <c r="J8" i="3" s="1"/>
  <c r="J9" i="3" s="1"/>
  <c r="J10" i="3" s="1"/>
  <c r="J11" i="3" s="1"/>
  <c r="J12" i="3" s="1"/>
  <c r="J13" i="3" s="1"/>
  <c r="J14" i="3" s="1"/>
  <c r="J15" i="3" s="1"/>
  <c r="J16" i="3" s="1"/>
  <c r="J17" i="3" s="1"/>
  <c r="J18" i="3" s="1"/>
  <c r="J19" i="3" s="1"/>
  <c r="J20" i="3" s="1"/>
  <c r="J21" i="3" s="1"/>
  <c r="J22" i="3" s="1"/>
  <c r="J23" i="3" s="1"/>
  <c r="J24" i="3" s="1"/>
  <c r="J25" i="3" s="1"/>
  <c r="J26" i="3" s="1"/>
  <c r="J27" i="3" s="1"/>
  <c r="J28" i="3" s="1"/>
  <c r="J29" i="3" s="1"/>
  <c r="J30" i="3" s="1"/>
  <c r="J31" i="3" s="1"/>
  <c r="J32" i="3" s="1"/>
  <c r="J33" i="3" s="1"/>
  <c r="J34" i="3" s="1"/>
  <c r="J35" i="3" s="1"/>
  <c r="J36" i="3" s="1"/>
  <c r="J37" i="3" s="1"/>
  <c r="J38" i="3" s="1"/>
  <c r="J39" i="3" s="1"/>
  <c r="J40" i="3" s="1"/>
  <c r="J41" i="3" s="1"/>
  <c r="J42" i="3" s="1"/>
  <c r="J43" i="3" s="1"/>
  <c r="J44" i="3" s="1"/>
  <c r="J45" i="3" s="1"/>
  <c r="J46" i="3" s="1"/>
  <c r="J47" i="3" s="1"/>
  <c r="J48" i="3" s="1"/>
  <c r="J49" i="3" s="1"/>
  <c r="J50" i="3" s="1"/>
  <c r="J51" i="3" s="1"/>
  <c r="J52" i="3" s="1"/>
  <c r="J53" i="3" s="1"/>
  <c r="J54" i="3" s="1"/>
  <c r="J55" i="3" s="1"/>
  <c r="J56" i="3" s="1"/>
  <c r="J57" i="3" s="1"/>
  <c r="J58" i="3" s="1"/>
  <c r="J59" i="3" s="1"/>
  <c r="J60" i="3" s="1"/>
  <c r="J61" i="3" s="1"/>
  <c r="J62" i="3" s="1"/>
  <c r="J63" i="3" s="1"/>
  <c r="J64" i="3" s="1"/>
  <c r="J65" i="3" s="1"/>
  <c r="J66" i="3" s="1"/>
  <c r="J67" i="3" s="1"/>
  <c r="J68" i="3" s="1"/>
  <c r="J69" i="3" s="1"/>
  <c r="J70" i="3" s="1"/>
  <c r="J71" i="3" s="1"/>
  <c r="J72" i="3" s="1"/>
  <c r="J73" i="3" s="1"/>
  <c r="J74" i="3" s="1"/>
  <c r="J75" i="3" s="1"/>
  <c r="J76" i="3" s="1"/>
  <c r="J77" i="3" s="1"/>
  <c r="J78" i="3" s="1"/>
  <c r="J79" i="3" s="1"/>
  <c r="J80" i="3" s="1"/>
  <c r="J81" i="3" s="1"/>
  <c r="J82" i="3" s="1"/>
  <c r="J83" i="3" s="1"/>
  <c r="J84" i="3" s="1"/>
  <c r="J85" i="3" s="1"/>
  <c r="J86" i="3" s="1"/>
  <c r="J87" i="3" s="1"/>
  <c r="J88" i="3" s="1"/>
  <c r="J89" i="3" s="1"/>
  <c r="J90" i="3" s="1"/>
  <c r="J91" i="3" s="1"/>
  <c r="J92" i="3" s="1"/>
  <c r="J93" i="3" s="1"/>
  <c r="J94" i="3" s="1"/>
  <c r="J95" i="3" s="1"/>
  <c r="J96" i="3" s="1"/>
  <c r="J97" i="3" s="1"/>
  <c r="J98" i="3" s="1"/>
  <c r="J99" i="3" s="1"/>
  <c r="J100" i="3" s="1"/>
  <c r="J101" i="3" s="1"/>
  <c r="J102" i="3" s="1"/>
  <c r="J103" i="3" s="1"/>
  <c r="J104" i="3" s="1"/>
  <c r="J105" i="3" s="1"/>
  <c r="J106" i="3" s="1"/>
  <c r="J107" i="3" s="1"/>
  <c r="J108" i="3" s="1"/>
  <c r="J109" i="3" s="1"/>
  <c r="J110" i="3" s="1"/>
  <c r="J111" i="3" s="1"/>
  <c r="J112" i="3" s="1"/>
  <c r="J113" i="3" s="1"/>
  <c r="J114" i="3" s="1"/>
  <c r="J115" i="3" s="1"/>
  <c r="J116" i="3" s="1"/>
  <c r="J117" i="3" s="1"/>
  <c r="J118" i="3" s="1"/>
  <c r="J119" i="3" s="1"/>
  <c r="J120" i="3" s="1"/>
  <c r="J121" i="3" s="1"/>
  <c r="J122" i="3" s="1"/>
  <c r="J123" i="3" s="1"/>
  <c r="J124" i="3" s="1"/>
  <c r="J125" i="3" s="1"/>
  <c r="C6" i="3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C70" i="3" s="1"/>
  <c r="C71" i="3" s="1"/>
  <c r="C72" i="3" s="1"/>
  <c r="C73" i="3" s="1"/>
  <c r="C74" i="3" s="1"/>
  <c r="C75" i="3" s="1"/>
  <c r="C76" i="3" s="1"/>
  <c r="C77" i="3" s="1"/>
  <c r="C78" i="3" s="1"/>
  <c r="C79" i="3" s="1"/>
  <c r="C80" i="3" s="1"/>
  <c r="C81" i="3" s="1"/>
  <c r="C82" i="3" s="1"/>
  <c r="C83" i="3" s="1"/>
  <c r="C84" i="3" s="1"/>
  <c r="C85" i="3" s="1"/>
  <c r="C86" i="3" s="1"/>
  <c r="C87" i="3" s="1"/>
  <c r="C88" i="3" s="1"/>
  <c r="C89" i="3" s="1"/>
  <c r="C90" i="3" s="1"/>
  <c r="C91" i="3" s="1"/>
  <c r="C92" i="3" s="1"/>
  <c r="C93" i="3" s="1"/>
  <c r="C94" i="3" s="1"/>
  <c r="C95" i="3" s="1"/>
  <c r="C96" i="3" s="1"/>
  <c r="C97" i="3" s="1"/>
  <c r="C98" i="3" s="1"/>
  <c r="C99" i="3" s="1"/>
  <c r="C100" i="3" s="1"/>
  <c r="C101" i="3" s="1"/>
  <c r="C102" i="3" s="1"/>
  <c r="C103" i="3" s="1"/>
  <c r="C104" i="3" s="1"/>
  <c r="C105" i="3" s="1"/>
  <c r="C106" i="3" s="1"/>
  <c r="C107" i="3" s="1"/>
  <c r="C108" i="3" s="1"/>
  <c r="C109" i="3" s="1"/>
  <c r="C110" i="3" s="1"/>
  <c r="C111" i="3" s="1"/>
  <c r="C112" i="3" s="1"/>
  <c r="C113" i="3" s="1"/>
  <c r="C114" i="3" s="1"/>
  <c r="C115" i="3" s="1"/>
  <c r="C116" i="3" s="1"/>
  <c r="C117" i="3" s="1"/>
  <c r="C118" i="3" s="1"/>
  <c r="C119" i="3" s="1"/>
  <c r="C120" i="3" s="1"/>
  <c r="C121" i="3" s="1"/>
  <c r="C122" i="3" s="1"/>
  <c r="C123" i="3" s="1"/>
  <c r="C124" i="3" s="1"/>
  <c r="C125" i="3" s="1"/>
  <c r="CO6" i="2"/>
  <c r="CO7" i="2" s="1"/>
  <c r="CO8" i="2" s="1"/>
  <c r="CO9" i="2" s="1"/>
  <c r="CO10" i="2" s="1"/>
  <c r="CO11" i="2" s="1"/>
  <c r="CO12" i="2" s="1"/>
  <c r="CO13" i="2" s="1"/>
  <c r="CO14" i="2" s="1"/>
  <c r="CO15" i="2" s="1"/>
  <c r="CO16" i="2" s="1"/>
  <c r="CO17" i="2" s="1"/>
  <c r="CO18" i="2" s="1"/>
  <c r="CO19" i="2" s="1"/>
  <c r="CO20" i="2" s="1"/>
  <c r="CO21" i="2" s="1"/>
  <c r="CO22" i="2" s="1"/>
  <c r="CO23" i="2" s="1"/>
  <c r="CO24" i="2" s="1"/>
  <c r="CO25" i="2" s="1"/>
  <c r="CO26" i="2" s="1"/>
  <c r="CO27" i="2" s="1"/>
  <c r="CO28" i="2" s="1"/>
  <c r="CO29" i="2" s="1"/>
  <c r="CO30" i="2" s="1"/>
  <c r="CO31" i="2" s="1"/>
  <c r="CO32" i="2" s="1"/>
  <c r="CO33" i="2" s="1"/>
  <c r="CO34" i="2" s="1"/>
  <c r="CO35" i="2" s="1"/>
  <c r="CO36" i="2" s="1"/>
  <c r="CO37" i="2" s="1"/>
  <c r="CO38" i="2" s="1"/>
  <c r="CO39" i="2" s="1"/>
  <c r="CO40" i="2" s="1"/>
  <c r="CO41" i="2" s="1"/>
  <c r="CO42" i="2" s="1"/>
  <c r="CO43" i="2" s="1"/>
  <c r="CO44" i="2" s="1"/>
  <c r="CO45" i="2" s="1"/>
  <c r="CO46" i="2" s="1"/>
  <c r="CO47" i="2" s="1"/>
  <c r="CO48" i="2" s="1"/>
  <c r="CO49" i="2" s="1"/>
  <c r="CO50" i="2" s="1"/>
  <c r="CO51" i="2" s="1"/>
  <c r="CO52" i="2" s="1"/>
  <c r="CO53" i="2" s="1"/>
  <c r="CO54" i="2" s="1"/>
  <c r="CO55" i="2" s="1"/>
  <c r="CO56" i="2" s="1"/>
  <c r="CO57" i="2" s="1"/>
  <c r="CO58" i="2" s="1"/>
  <c r="CO59" i="2" s="1"/>
  <c r="CO60" i="2" s="1"/>
  <c r="CO61" i="2" s="1"/>
  <c r="CO62" i="2" s="1"/>
  <c r="CO63" i="2" s="1"/>
  <c r="CO64" i="2" s="1"/>
  <c r="CO65" i="2" s="1"/>
  <c r="CO66" i="2" s="1"/>
  <c r="CO67" i="2" s="1"/>
  <c r="CO68" i="2" s="1"/>
  <c r="CO69" i="2" s="1"/>
  <c r="CO70" i="2" s="1"/>
  <c r="CO71" i="2" s="1"/>
  <c r="CO72" i="2" s="1"/>
  <c r="CO73" i="2" s="1"/>
  <c r="CO74" i="2" s="1"/>
  <c r="CO75" i="2" s="1"/>
  <c r="CO76" i="2" s="1"/>
  <c r="CO77" i="2" s="1"/>
  <c r="CF6" i="2"/>
  <c r="CF7" i="2" s="1"/>
  <c r="CF8" i="2" s="1"/>
  <c r="CF9" i="2" s="1"/>
  <c r="CF10" i="2" s="1"/>
  <c r="CF11" i="2" s="1"/>
  <c r="CF12" i="2" s="1"/>
  <c r="CF13" i="2" s="1"/>
  <c r="CF14" i="2" s="1"/>
  <c r="CF15" i="2" s="1"/>
  <c r="CF16" i="2" s="1"/>
  <c r="CF17" i="2" s="1"/>
  <c r="CF18" i="2" s="1"/>
  <c r="CF19" i="2" s="1"/>
  <c r="CF20" i="2" s="1"/>
  <c r="CF21" i="2" s="1"/>
  <c r="CF22" i="2" s="1"/>
  <c r="CF23" i="2" s="1"/>
  <c r="CF24" i="2" s="1"/>
  <c r="CF25" i="2" s="1"/>
  <c r="CF26" i="2" s="1"/>
  <c r="CF27" i="2" s="1"/>
  <c r="CF28" i="2" s="1"/>
  <c r="CF29" i="2" s="1"/>
  <c r="CF30" i="2" s="1"/>
  <c r="CF31" i="2" s="1"/>
  <c r="CF32" i="2" s="1"/>
  <c r="CF33" i="2" s="1"/>
  <c r="CF34" i="2" s="1"/>
  <c r="CF35" i="2" s="1"/>
  <c r="CF36" i="2" s="1"/>
  <c r="CF37" i="2" s="1"/>
  <c r="CF38" i="2" s="1"/>
  <c r="CF39" i="2" s="1"/>
  <c r="CF40" i="2" s="1"/>
  <c r="CF41" i="2" s="1"/>
  <c r="CF42" i="2" s="1"/>
  <c r="CF43" i="2" s="1"/>
  <c r="CF44" i="2" s="1"/>
  <c r="CF45" i="2" s="1"/>
  <c r="CF46" i="2" s="1"/>
  <c r="CF47" i="2" s="1"/>
  <c r="CF48" i="2" s="1"/>
  <c r="CF49" i="2" s="1"/>
  <c r="CF50" i="2" s="1"/>
  <c r="CF51" i="2" s="1"/>
  <c r="CF52" i="2" s="1"/>
  <c r="CF53" i="2" s="1"/>
  <c r="CF54" i="2" s="1"/>
  <c r="CF55" i="2" s="1"/>
  <c r="CF56" i="2" s="1"/>
  <c r="CF57" i="2" s="1"/>
  <c r="CF58" i="2" s="1"/>
  <c r="CF59" i="2" s="1"/>
  <c r="CF60" i="2" s="1"/>
  <c r="CF61" i="2" s="1"/>
  <c r="CF62" i="2" s="1"/>
  <c r="CF63" i="2" s="1"/>
  <c r="CF64" i="2" s="1"/>
  <c r="CF65" i="2" s="1"/>
  <c r="CF66" i="2" s="1"/>
  <c r="CF67" i="2" s="1"/>
  <c r="CF68" i="2" s="1"/>
  <c r="CF69" i="2" s="1"/>
  <c r="CF70" i="2" s="1"/>
  <c r="CF71" i="2" s="1"/>
  <c r="CF72" i="2" s="1"/>
  <c r="CF73" i="2" s="1"/>
  <c r="CF74" i="2" s="1"/>
  <c r="CF75" i="2" s="1"/>
  <c r="CF76" i="2" s="1"/>
  <c r="CF77" i="2" s="1"/>
  <c r="CF78" i="2" s="1"/>
  <c r="CF79" i="2" s="1"/>
  <c r="CF80" i="2" s="1"/>
  <c r="CF81" i="2" s="1"/>
  <c r="CF82" i="2" s="1"/>
  <c r="CF83" i="2" s="1"/>
  <c r="CF84" i="2" s="1"/>
  <c r="CF85" i="2" s="1"/>
  <c r="CF86" i="2" s="1"/>
  <c r="CF87" i="2" s="1"/>
  <c r="CF88" i="2" s="1"/>
  <c r="CF89" i="2" s="1"/>
  <c r="CF90" i="2" s="1"/>
  <c r="CF91" i="2" s="1"/>
  <c r="CF92" i="2" s="1"/>
  <c r="CF93" i="2" s="1"/>
  <c r="CF94" i="2" s="1"/>
  <c r="CF95" i="2" s="1"/>
  <c r="CF96" i="2" s="1"/>
  <c r="CF97" i="2" s="1"/>
  <c r="CF98" i="2" s="1"/>
  <c r="CF99" i="2" s="1"/>
  <c r="CF100" i="2" s="1"/>
  <c r="CF101" i="2" s="1"/>
  <c r="CF102" i="2" s="1"/>
  <c r="CF103" i="2" s="1"/>
  <c r="CF104" i="2" s="1"/>
  <c r="CF105" i="2" s="1"/>
  <c r="CF106" i="2" s="1"/>
  <c r="CF107" i="2" s="1"/>
  <c r="CF108" i="2" s="1"/>
  <c r="CF109" i="2" s="1"/>
  <c r="CF110" i="2" s="1"/>
  <c r="CF111" i="2" s="1"/>
  <c r="CF112" i="2" s="1"/>
  <c r="CF113" i="2" s="1"/>
  <c r="CF114" i="2" s="1"/>
  <c r="CF115" i="2" s="1"/>
  <c r="CF116" i="2" s="1"/>
  <c r="CF117" i="2" s="1"/>
  <c r="CF118" i="2" s="1"/>
  <c r="CF119" i="2" s="1"/>
  <c r="CF120" i="2" s="1"/>
  <c r="CF121" i="2" s="1"/>
  <c r="CF122" i="2" s="1"/>
  <c r="CF123" i="2" s="1"/>
  <c r="CF124" i="2" s="1"/>
  <c r="CF125" i="2" s="1"/>
  <c r="BW6" i="2"/>
  <c r="BW7" i="2" s="1"/>
  <c r="BW8" i="2" s="1"/>
  <c r="BW9" i="2" s="1"/>
  <c r="BW10" i="2" s="1"/>
  <c r="BW11" i="2" s="1"/>
  <c r="BW12" i="2" s="1"/>
  <c r="BW13" i="2" s="1"/>
  <c r="BW14" i="2" s="1"/>
  <c r="BW15" i="2" s="1"/>
  <c r="BW16" i="2" s="1"/>
  <c r="BW17" i="2" s="1"/>
  <c r="BW18" i="2" s="1"/>
  <c r="BW19" i="2" s="1"/>
  <c r="BW20" i="2" s="1"/>
  <c r="BW21" i="2" s="1"/>
  <c r="BW22" i="2" s="1"/>
  <c r="BW23" i="2" s="1"/>
  <c r="BW24" i="2" s="1"/>
  <c r="BW25" i="2" s="1"/>
  <c r="BW26" i="2" s="1"/>
  <c r="BW27" i="2" s="1"/>
  <c r="BW28" i="2" s="1"/>
  <c r="BW29" i="2" s="1"/>
  <c r="BW30" i="2" s="1"/>
  <c r="BW31" i="2" s="1"/>
  <c r="BW32" i="2" s="1"/>
  <c r="BW33" i="2" s="1"/>
  <c r="BW34" i="2" s="1"/>
  <c r="BW35" i="2" s="1"/>
  <c r="BW36" i="2" s="1"/>
  <c r="BW37" i="2" s="1"/>
  <c r="BW38" i="2" s="1"/>
  <c r="BW39" i="2" s="1"/>
  <c r="BW40" i="2" s="1"/>
  <c r="BW41" i="2" s="1"/>
  <c r="BW42" i="2" s="1"/>
  <c r="BW43" i="2" s="1"/>
  <c r="BW44" i="2" s="1"/>
  <c r="BW45" i="2" s="1"/>
  <c r="BW46" i="2" s="1"/>
  <c r="BW47" i="2" s="1"/>
  <c r="BW48" i="2" s="1"/>
  <c r="BW49" i="2" s="1"/>
  <c r="BW50" i="2" s="1"/>
  <c r="BW51" i="2" s="1"/>
  <c r="BW52" i="2" s="1"/>
  <c r="BW53" i="2" s="1"/>
  <c r="BW54" i="2" s="1"/>
  <c r="BW55" i="2" s="1"/>
  <c r="BW56" i="2" s="1"/>
  <c r="BW57" i="2" s="1"/>
  <c r="BW58" i="2" s="1"/>
  <c r="BW59" i="2" s="1"/>
  <c r="BW60" i="2" s="1"/>
  <c r="BW61" i="2" s="1"/>
  <c r="BW62" i="2" s="1"/>
  <c r="BW63" i="2" s="1"/>
  <c r="BW64" i="2" s="1"/>
  <c r="BW65" i="2" s="1"/>
  <c r="BW66" i="2" s="1"/>
  <c r="BW67" i="2" s="1"/>
  <c r="BW68" i="2" s="1"/>
  <c r="BW69" i="2" s="1"/>
  <c r="BW70" i="2" s="1"/>
  <c r="BW71" i="2" s="1"/>
  <c r="BW72" i="2" s="1"/>
  <c r="BW73" i="2" s="1"/>
  <c r="BW74" i="2" s="1"/>
  <c r="BW75" i="2" s="1"/>
  <c r="BW76" i="2" s="1"/>
  <c r="BW77" i="2" s="1"/>
  <c r="BW78" i="2" s="1"/>
  <c r="BW79" i="2" s="1"/>
  <c r="BW80" i="2" s="1"/>
  <c r="BW81" i="2" s="1"/>
  <c r="BW82" i="2" s="1"/>
  <c r="BW83" i="2" s="1"/>
  <c r="BW84" i="2" s="1"/>
  <c r="BW85" i="2" s="1"/>
  <c r="BW86" i="2" s="1"/>
  <c r="BW87" i="2" s="1"/>
  <c r="BW88" i="2" s="1"/>
  <c r="BW89" i="2" s="1"/>
  <c r="BW90" i="2" s="1"/>
  <c r="BW91" i="2" s="1"/>
  <c r="BW92" i="2" s="1"/>
  <c r="BW93" i="2" s="1"/>
  <c r="BW94" i="2" s="1"/>
  <c r="BW95" i="2" s="1"/>
  <c r="BW96" i="2" s="1"/>
  <c r="BW97" i="2" s="1"/>
  <c r="BW98" i="2" s="1"/>
  <c r="BW99" i="2" s="1"/>
  <c r="BW100" i="2" s="1"/>
  <c r="BW101" i="2" s="1"/>
  <c r="BW102" i="2" s="1"/>
  <c r="BW103" i="2" s="1"/>
  <c r="BW104" i="2" s="1"/>
  <c r="BW105" i="2" s="1"/>
  <c r="BW106" i="2" s="1"/>
  <c r="BW107" i="2" s="1"/>
  <c r="BW108" i="2" s="1"/>
  <c r="BW109" i="2" s="1"/>
  <c r="BW110" i="2" s="1"/>
  <c r="BW111" i="2" s="1"/>
  <c r="BW112" i="2" s="1"/>
  <c r="BW113" i="2" s="1"/>
  <c r="BW114" i="2" s="1"/>
  <c r="BW115" i="2" s="1"/>
  <c r="BW116" i="2" s="1"/>
  <c r="BW117" i="2" s="1"/>
  <c r="BW118" i="2" s="1"/>
  <c r="BW119" i="2" s="1"/>
  <c r="BW120" i="2" s="1"/>
  <c r="BW121" i="2" s="1"/>
  <c r="BW122" i="2" s="1"/>
  <c r="BW123" i="2" s="1"/>
  <c r="BW124" i="2" s="1"/>
  <c r="BW125" i="2" s="1"/>
  <c r="BN6" i="2"/>
  <c r="BN7" i="2" s="1"/>
  <c r="BN8" i="2" s="1"/>
  <c r="BN9" i="2" s="1"/>
  <c r="BN10" i="2" s="1"/>
  <c r="BN11" i="2" s="1"/>
  <c r="BN12" i="2" s="1"/>
  <c r="BN13" i="2" s="1"/>
  <c r="BN14" i="2" s="1"/>
  <c r="BN15" i="2" s="1"/>
  <c r="BN16" i="2" s="1"/>
  <c r="BN17" i="2" s="1"/>
  <c r="BN18" i="2" s="1"/>
  <c r="BN19" i="2" s="1"/>
  <c r="BN20" i="2" s="1"/>
  <c r="BN21" i="2" s="1"/>
  <c r="BN22" i="2" s="1"/>
  <c r="BN23" i="2" s="1"/>
  <c r="BN24" i="2" s="1"/>
  <c r="BN25" i="2" s="1"/>
  <c r="BN26" i="2" s="1"/>
  <c r="BN27" i="2" s="1"/>
  <c r="BN28" i="2" s="1"/>
  <c r="BN29" i="2" s="1"/>
  <c r="BN30" i="2" s="1"/>
  <c r="BN31" i="2" s="1"/>
  <c r="BN32" i="2" s="1"/>
  <c r="BN33" i="2" s="1"/>
  <c r="BN34" i="2" s="1"/>
  <c r="BN35" i="2" s="1"/>
  <c r="BN36" i="2" s="1"/>
  <c r="BN37" i="2" s="1"/>
  <c r="BN38" i="2" s="1"/>
  <c r="BN39" i="2" s="1"/>
  <c r="BN40" i="2" s="1"/>
  <c r="BN41" i="2" s="1"/>
  <c r="BN42" i="2" s="1"/>
  <c r="BN43" i="2" s="1"/>
  <c r="BN44" i="2" s="1"/>
  <c r="BN45" i="2" s="1"/>
  <c r="BN46" i="2" s="1"/>
  <c r="BN47" i="2" s="1"/>
  <c r="BN48" i="2" s="1"/>
  <c r="BN49" i="2" s="1"/>
  <c r="BN50" i="2" s="1"/>
  <c r="BN51" i="2" s="1"/>
  <c r="BN52" i="2" s="1"/>
  <c r="BN53" i="2" s="1"/>
  <c r="BN54" i="2" s="1"/>
  <c r="BN55" i="2" s="1"/>
  <c r="BN56" i="2" s="1"/>
  <c r="BN57" i="2" s="1"/>
  <c r="BN58" i="2" s="1"/>
  <c r="BN59" i="2" s="1"/>
  <c r="BN60" i="2" s="1"/>
  <c r="BN61" i="2" s="1"/>
  <c r="BN62" i="2" s="1"/>
  <c r="BN63" i="2" s="1"/>
  <c r="BN64" i="2" s="1"/>
  <c r="BN65" i="2" s="1"/>
  <c r="BN66" i="2" s="1"/>
  <c r="BN67" i="2" s="1"/>
  <c r="BN68" i="2" s="1"/>
  <c r="BN69" i="2" s="1"/>
  <c r="BN70" i="2" s="1"/>
  <c r="BN71" i="2" s="1"/>
  <c r="BN72" i="2" s="1"/>
  <c r="BN73" i="2" s="1"/>
  <c r="BN74" i="2" s="1"/>
  <c r="BN75" i="2" s="1"/>
  <c r="BN76" i="2" s="1"/>
  <c r="BN77" i="2" s="1"/>
  <c r="BN78" i="2" s="1"/>
  <c r="BN79" i="2" s="1"/>
  <c r="BN80" i="2" s="1"/>
  <c r="BN81" i="2" s="1"/>
  <c r="BN82" i="2" s="1"/>
  <c r="BN83" i="2" s="1"/>
  <c r="BN84" i="2" s="1"/>
  <c r="BN85" i="2" s="1"/>
  <c r="BN86" i="2" s="1"/>
  <c r="BN87" i="2" s="1"/>
  <c r="BN88" i="2" s="1"/>
  <c r="BN89" i="2" s="1"/>
  <c r="BN90" i="2" s="1"/>
  <c r="BN91" i="2" s="1"/>
  <c r="BN92" i="2" s="1"/>
  <c r="BN93" i="2" s="1"/>
  <c r="BN94" i="2" s="1"/>
  <c r="BN95" i="2" s="1"/>
  <c r="BN96" i="2" s="1"/>
  <c r="BN97" i="2" s="1"/>
  <c r="BN98" i="2" s="1"/>
  <c r="BN99" i="2" s="1"/>
  <c r="BN100" i="2" s="1"/>
  <c r="BN101" i="2" s="1"/>
  <c r="BN102" i="2" s="1"/>
  <c r="BN103" i="2" s="1"/>
  <c r="BN104" i="2" s="1"/>
  <c r="BN105" i="2" s="1"/>
  <c r="BN106" i="2" s="1"/>
  <c r="BN107" i="2" s="1"/>
  <c r="BN108" i="2" s="1"/>
  <c r="BN109" i="2" s="1"/>
  <c r="BN110" i="2" s="1"/>
  <c r="BN111" i="2" s="1"/>
  <c r="BN112" i="2" s="1"/>
  <c r="BN113" i="2" s="1"/>
  <c r="BN114" i="2" s="1"/>
  <c r="BN115" i="2" s="1"/>
  <c r="BN116" i="2" s="1"/>
  <c r="BN117" i="2" s="1"/>
  <c r="BN118" i="2" s="1"/>
  <c r="BN119" i="2" s="1"/>
  <c r="BN120" i="2" s="1"/>
  <c r="BN121" i="2" s="1"/>
  <c r="BN122" i="2" s="1"/>
  <c r="BN123" i="2" s="1"/>
  <c r="BN124" i="2" s="1"/>
  <c r="BN125" i="2" s="1"/>
  <c r="BE6" i="2"/>
  <c r="BE7" i="2" s="1"/>
  <c r="BE8" i="2" s="1"/>
  <c r="BE9" i="2" s="1"/>
  <c r="BE10" i="2" s="1"/>
  <c r="BE11" i="2" s="1"/>
  <c r="BE12" i="2" s="1"/>
  <c r="BE13" i="2" s="1"/>
  <c r="BE14" i="2" s="1"/>
  <c r="BE15" i="2" s="1"/>
  <c r="BE16" i="2" s="1"/>
  <c r="BE17" i="2" s="1"/>
  <c r="BE18" i="2" s="1"/>
  <c r="BE19" i="2" s="1"/>
  <c r="BE20" i="2" s="1"/>
  <c r="BE21" i="2" s="1"/>
  <c r="BE22" i="2" s="1"/>
  <c r="BE23" i="2" s="1"/>
  <c r="BE24" i="2" s="1"/>
  <c r="BE25" i="2" s="1"/>
  <c r="BE26" i="2" s="1"/>
  <c r="BE27" i="2" s="1"/>
  <c r="BE28" i="2" s="1"/>
  <c r="BE29" i="2" s="1"/>
  <c r="BE30" i="2" s="1"/>
  <c r="BE31" i="2" s="1"/>
  <c r="BE32" i="2" s="1"/>
  <c r="BE33" i="2" s="1"/>
  <c r="BE34" i="2" s="1"/>
  <c r="BE35" i="2" s="1"/>
  <c r="BE36" i="2" s="1"/>
  <c r="BE37" i="2" s="1"/>
  <c r="BE38" i="2" s="1"/>
  <c r="BE39" i="2" s="1"/>
  <c r="BE40" i="2" s="1"/>
  <c r="BE41" i="2" s="1"/>
  <c r="BE42" i="2" s="1"/>
  <c r="BE43" i="2" s="1"/>
  <c r="BE44" i="2" s="1"/>
  <c r="BE45" i="2" s="1"/>
  <c r="BE46" i="2" s="1"/>
  <c r="BE47" i="2" s="1"/>
  <c r="BE48" i="2" s="1"/>
  <c r="BE49" i="2" s="1"/>
  <c r="BE50" i="2" s="1"/>
  <c r="BE51" i="2" s="1"/>
  <c r="BE52" i="2" s="1"/>
  <c r="BE53" i="2" s="1"/>
  <c r="BE54" i="2" s="1"/>
  <c r="BE55" i="2" s="1"/>
  <c r="BE56" i="2" s="1"/>
  <c r="BE57" i="2" s="1"/>
  <c r="BE58" i="2" s="1"/>
  <c r="BE59" i="2" s="1"/>
  <c r="BE60" i="2" s="1"/>
  <c r="BE61" i="2" s="1"/>
  <c r="BE62" i="2" s="1"/>
  <c r="BE63" i="2" s="1"/>
  <c r="BE64" i="2" s="1"/>
  <c r="BE65" i="2" s="1"/>
  <c r="BE66" i="2" s="1"/>
  <c r="BE67" i="2" s="1"/>
  <c r="BE68" i="2" s="1"/>
  <c r="BE69" i="2" s="1"/>
  <c r="BE70" i="2" s="1"/>
  <c r="BE71" i="2" s="1"/>
  <c r="BE72" i="2" s="1"/>
  <c r="BE73" i="2" s="1"/>
  <c r="BE74" i="2" s="1"/>
  <c r="BE75" i="2" s="1"/>
  <c r="BE76" i="2" s="1"/>
  <c r="BE77" i="2" s="1"/>
  <c r="BE78" i="2" s="1"/>
  <c r="BE79" i="2" s="1"/>
  <c r="BE80" i="2" s="1"/>
  <c r="BE81" i="2" s="1"/>
  <c r="BE82" i="2" s="1"/>
  <c r="BE83" i="2" s="1"/>
  <c r="BE84" i="2" s="1"/>
  <c r="BE85" i="2" s="1"/>
  <c r="BE86" i="2" s="1"/>
  <c r="BE87" i="2" s="1"/>
  <c r="BE88" i="2" s="1"/>
  <c r="BE89" i="2" s="1"/>
  <c r="BE90" i="2" s="1"/>
  <c r="BE91" i="2" s="1"/>
  <c r="BE92" i="2" s="1"/>
  <c r="BE93" i="2" s="1"/>
  <c r="BE94" i="2" s="1"/>
  <c r="BE95" i="2" s="1"/>
  <c r="BE96" i="2" s="1"/>
  <c r="BE97" i="2" s="1"/>
  <c r="BE98" i="2" s="1"/>
  <c r="BE99" i="2" s="1"/>
  <c r="BE100" i="2" s="1"/>
  <c r="BE101" i="2" s="1"/>
  <c r="BE102" i="2" s="1"/>
  <c r="BE103" i="2" s="1"/>
  <c r="BE104" i="2" s="1"/>
  <c r="BE105" i="2" s="1"/>
  <c r="BE106" i="2" s="1"/>
  <c r="BE107" i="2" s="1"/>
  <c r="BE108" i="2" s="1"/>
  <c r="BE109" i="2" s="1"/>
  <c r="BE110" i="2" s="1"/>
  <c r="BE111" i="2" s="1"/>
  <c r="BE112" i="2" s="1"/>
  <c r="BE113" i="2" s="1"/>
  <c r="BE114" i="2" s="1"/>
  <c r="BE115" i="2" s="1"/>
  <c r="BE116" i="2" s="1"/>
  <c r="BE117" i="2" s="1"/>
  <c r="BE118" i="2" s="1"/>
  <c r="BE119" i="2" s="1"/>
  <c r="BE120" i="2" s="1"/>
  <c r="BE121" i="2" s="1"/>
  <c r="BE122" i="2" s="1"/>
  <c r="BE123" i="2" s="1"/>
  <c r="BE124" i="2" s="1"/>
  <c r="BE125" i="2" s="1"/>
  <c r="AV6" i="2"/>
  <c r="AV7" i="2" s="1"/>
  <c r="AV8" i="2" s="1"/>
  <c r="AV9" i="2" s="1"/>
  <c r="AV10" i="2" s="1"/>
  <c r="AV11" i="2" s="1"/>
  <c r="AV12" i="2" s="1"/>
  <c r="AV13" i="2" s="1"/>
  <c r="AV14" i="2" s="1"/>
  <c r="AV15" i="2" s="1"/>
  <c r="AV16" i="2" s="1"/>
  <c r="AV17" i="2" s="1"/>
  <c r="AV18" i="2" s="1"/>
  <c r="AV19" i="2" s="1"/>
  <c r="AV20" i="2" s="1"/>
  <c r="AV21" i="2" s="1"/>
  <c r="AV22" i="2" s="1"/>
  <c r="AV23" i="2" s="1"/>
  <c r="AV24" i="2" s="1"/>
  <c r="AV25" i="2" s="1"/>
  <c r="AV26" i="2" s="1"/>
  <c r="AV27" i="2" s="1"/>
  <c r="AV28" i="2" s="1"/>
  <c r="AV29" i="2" s="1"/>
  <c r="AV30" i="2" s="1"/>
  <c r="AV31" i="2" s="1"/>
  <c r="AV32" i="2" s="1"/>
  <c r="AV33" i="2" s="1"/>
  <c r="AV34" i="2" s="1"/>
  <c r="AV35" i="2" s="1"/>
  <c r="AV36" i="2" s="1"/>
  <c r="AV37" i="2" s="1"/>
  <c r="AV38" i="2" s="1"/>
  <c r="AV39" i="2" s="1"/>
  <c r="AV40" i="2" s="1"/>
  <c r="AV41" i="2" s="1"/>
  <c r="AV42" i="2" s="1"/>
  <c r="AV43" i="2" s="1"/>
  <c r="AV44" i="2" s="1"/>
  <c r="AV45" i="2" s="1"/>
  <c r="AV46" i="2" s="1"/>
  <c r="AV47" i="2" s="1"/>
  <c r="AV48" i="2" s="1"/>
  <c r="AV49" i="2" s="1"/>
  <c r="AV50" i="2" s="1"/>
  <c r="AV51" i="2" s="1"/>
  <c r="AV52" i="2" s="1"/>
  <c r="AV53" i="2" s="1"/>
  <c r="AV54" i="2" s="1"/>
  <c r="AV55" i="2" s="1"/>
  <c r="AV56" i="2" s="1"/>
  <c r="AV57" i="2" s="1"/>
  <c r="AV58" i="2" s="1"/>
  <c r="AV59" i="2" s="1"/>
  <c r="AV60" i="2" s="1"/>
  <c r="AV61" i="2" s="1"/>
  <c r="AV62" i="2" s="1"/>
  <c r="AV63" i="2" s="1"/>
  <c r="AV64" i="2" s="1"/>
  <c r="AV65" i="2" s="1"/>
  <c r="AV66" i="2" s="1"/>
  <c r="AV67" i="2" s="1"/>
  <c r="AV68" i="2" s="1"/>
  <c r="AV69" i="2" s="1"/>
  <c r="AV70" i="2" s="1"/>
  <c r="AV71" i="2" s="1"/>
  <c r="AV72" i="2" s="1"/>
  <c r="AV73" i="2" s="1"/>
  <c r="AV74" i="2" s="1"/>
  <c r="AV75" i="2" s="1"/>
  <c r="AV76" i="2" s="1"/>
  <c r="AV77" i="2" s="1"/>
  <c r="AV78" i="2" s="1"/>
  <c r="AV79" i="2" s="1"/>
  <c r="AV80" i="2" s="1"/>
  <c r="AV81" i="2" s="1"/>
  <c r="AV82" i="2" s="1"/>
  <c r="AV83" i="2" s="1"/>
  <c r="AV84" i="2" s="1"/>
  <c r="AV85" i="2" s="1"/>
  <c r="AV86" i="2" s="1"/>
  <c r="AV87" i="2" s="1"/>
  <c r="AV88" i="2" s="1"/>
  <c r="AV89" i="2" s="1"/>
  <c r="AV90" i="2" s="1"/>
  <c r="AV91" i="2" s="1"/>
  <c r="AV92" i="2" s="1"/>
  <c r="AV93" i="2" s="1"/>
  <c r="AV94" i="2" s="1"/>
  <c r="AV95" i="2" s="1"/>
  <c r="AV96" i="2" s="1"/>
  <c r="AV97" i="2" s="1"/>
  <c r="AV98" i="2" s="1"/>
  <c r="AV99" i="2" s="1"/>
  <c r="AV100" i="2" s="1"/>
  <c r="AV101" i="2" s="1"/>
  <c r="AV102" i="2" s="1"/>
  <c r="AV103" i="2" s="1"/>
  <c r="AV104" i="2" s="1"/>
  <c r="AV105" i="2" s="1"/>
  <c r="AV106" i="2" s="1"/>
  <c r="AV107" i="2" s="1"/>
  <c r="AV108" i="2" s="1"/>
  <c r="AV109" i="2" s="1"/>
  <c r="AV110" i="2" s="1"/>
  <c r="AV111" i="2" s="1"/>
  <c r="AV112" i="2" s="1"/>
  <c r="AV113" i="2" s="1"/>
  <c r="AV114" i="2" s="1"/>
  <c r="AV115" i="2" s="1"/>
  <c r="AV116" i="2" s="1"/>
  <c r="AV117" i="2" s="1"/>
  <c r="AV118" i="2" s="1"/>
  <c r="AV119" i="2" s="1"/>
  <c r="AV120" i="2" s="1"/>
  <c r="AV121" i="2" s="1"/>
  <c r="AV122" i="2" s="1"/>
  <c r="AV123" i="2" s="1"/>
  <c r="AV124" i="2" s="1"/>
  <c r="AV125" i="2" s="1"/>
  <c r="AM6" i="2"/>
  <c r="AM7" i="2" s="1"/>
  <c r="AM8" i="2" s="1"/>
  <c r="AM9" i="2" s="1"/>
  <c r="AM10" i="2" s="1"/>
  <c r="AM11" i="2" s="1"/>
  <c r="AM12" i="2" s="1"/>
  <c r="AM13" i="2" s="1"/>
  <c r="AM14" i="2" s="1"/>
  <c r="AM15" i="2" s="1"/>
  <c r="AM16" i="2" s="1"/>
  <c r="AM17" i="2" s="1"/>
  <c r="AM18" i="2" s="1"/>
  <c r="AM19" i="2" s="1"/>
  <c r="AM20" i="2" s="1"/>
  <c r="AM21" i="2" s="1"/>
  <c r="AM22" i="2" s="1"/>
  <c r="AM23" i="2" s="1"/>
  <c r="AM24" i="2" s="1"/>
  <c r="AM25" i="2" s="1"/>
  <c r="AM26" i="2" s="1"/>
  <c r="AM27" i="2" s="1"/>
  <c r="AM28" i="2" s="1"/>
  <c r="AM29" i="2" s="1"/>
  <c r="AM30" i="2" s="1"/>
  <c r="AM31" i="2" s="1"/>
  <c r="AM32" i="2" s="1"/>
  <c r="AM33" i="2" s="1"/>
  <c r="AM34" i="2" s="1"/>
  <c r="AM35" i="2" s="1"/>
  <c r="AM36" i="2" s="1"/>
  <c r="AM37" i="2" s="1"/>
  <c r="AM38" i="2" s="1"/>
  <c r="AM39" i="2" s="1"/>
  <c r="AM40" i="2" s="1"/>
  <c r="AM41" i="2" s="1"/>
  <c r="AM42" i="2" s="1"/>
  <c r="AM43" i="2" s="1"/>
  <c r="AM44" i="2" s="1"/>
  <c r="AM45" i="2" s="1"/>
  <c r="AM46" i="2" s="1"/>
  <c r="AM47" i="2" s="1"/>
  <c r="AM48" i="2" s="1"/>
  <c r="AM49" i="2" s="1"/>
  <c r="AM50" i="2" s="1"/>
  <c r="AM51" i="2" s="1"/>
  <c r="AM52" i="2" s="1"/>
  <c r="AM53" i="2" s="1"/>
  <c r="AM54" i="2" s="1"/>
  <c r="AM55" i="2" s="1"/>
  <c r="AM56" i="2" s="1"/>
  <c r="AM57" i="2" s="1"/>
  <c r="AM58" i="2" s="1"/>
  <c r="AM59" i="2" s="1"/>
  <c r="AM60" i="2" s="1"/>
  <c r="AM61" i="2" s="1"/>
  <c r="AM62" i="2" s="1"/>
  <c r="AM63" i="2" s="1"/>
  <c r="AM64" i="2" s="1"/>
  <c r="AM65" i="2" s="1"/>
  <c r="AM66" i="2" s="1"/>
  <c r="AM67" i="2" s="1"/>
  <c r="AM68" i="2" s="1"/>
  <c r="AM69" i="2" s="1"/>
  <c r="AM70" i="2" s="1"/>
  <c r="AM71" i="2" s="1"/>
  <c r="AM72" i="2" s="1"/>
  <c r="AM73" i="2" s="1"/>
  <c r="AM74" i="2" s="1"/>
  <c r="AM75" i="2" s="1"/>
  <c r="AM76" i="2" s="1"/>
  <c r="AM77" i="2" s="1"/>
  <c r="AM78" i="2" s="1"/>
  <c r="AM79" i="2" s="1"/>
  <c r="AM80" i="2" s="1"/>
  <c r="AM81" i="2" s="1"/>
  <c r="AM82" i="2" s="1"/>
  <c r="AM83" i="2" s="1"/>
  <c r="AM84" i="2" s="1"/>
  <c r="AM85" i="2" s="1"/>
  <c r="AM86" i="2" s="1"/>
  <c r="AM87" i="2" s="1"/>
  <c r="AM88" i="2" s="1"/>
  <c r="AM89" i="2" s="1"/>
  <c r="AM90" i="2" s="1"/>
  <c r="AM91" i="2" s="1"/>
  <c r="AM92" i="2" s="1"/>
  <c r="AM93" i="2" s="1"/>
  <c r="AM94" i="2" s="1"/>
  <c r="AM95" i="2" s="1"/>
  <c r="AM96" i="2" s="1"/>
  <c r="AM97" i="2" s="1"/>
  <c r="AM98" i="2" s="1"/>
  <c r="AM99" i="2" s="1"/>
  <c r="AM100" i="2" s="1"/>
  <c r="AM101" i="2" s="1"/>
  <c r="AM102" i="2" s="1"/>
  <c r="AM103" i="2" s="1"/>
  <c r="AM104" i="2" s="1"/>
  <c r="AM105" i="2" s="1"/>
  <c r="AM106" i="2" s="1"/>
  <c r="AM107" i="2" s="1"/>
  <c r="AM108" i="2" s="1"/>
  <c r="AM109" i="2" s="1"/>
  <c r="AM110" i="2" s="1"/>
  <c r="AM111" i="2" s="1"/>
  <c r="AM112" i="2" s="1"/>
  <c r="AM113" i="2" s="1"/>
  <c r="AM114" i="2" s="1"/>
  <c r="AM115" i="2" s="1"/>
  <c r="AM116" i="2" s="1"/>
  <c r="AM117" i="2" s="1"/>
  <c r="AM118" i="2" s="1"/>
  <c r="AM119" i="2" s="1"/>
  <c r="AM120" i="2" s="1"/>
  <c r="AM121" i="2" s="1"/>
  <c r="AM122" i="2" s="1"/>
  <c r="AM123" i="2" s="1"/>
  <c r="AM124" i="2" s="1"/>
  <c r="AM125" i="2" s="1"/>
  <c r="AD6" i="2"/>
  <c r="AD7" i="2" s="1"/>
  <c r="AD8" i="2" s="1"/>
  <c r="AD9" i="2" s="1"/>
  <c r="AD10" i="2" s="1"/>
  <c r="AD11" i="2" s="1"/>
  <c r="AD12" i="2" s="1"/>
  <c r="AD13" i="2" s="1"/>
  <c r="AD14" i="2" s="1"/>
  <c r="AD15" i="2" s="1"/>
  <c r="AD16" i="2" s="1"/>
  <c r="AD17" i="2" s="1"/>
  <c r="AD18" i="2" s="1"/>
  <c r="AD19" i="2" s="1"/>
  <c r="AD20" i="2" s="1"/>
  <c r="AD21" i="2" s="1"/>
  <c r="AD22" i="2" s="1"/>
  <c r="AD23" i="2" s="1"/>
  <c r="AD24" i="2" s="1"/>
  <c r="AD25" i="2" s="1"/>
  <c r="AD26" i="2" s="1"/>
  <c r="AD27" i="2" s="1"/>
  <c r="AD28" i="2" s="1"/>
  <c r="AD29" i="2" s="1"/>
  <c r="AD30" i="2" s="1"/>
  <c r="AD31" i="2" s="1"/>
  <c r="AD32" i="2" s="1"/>
  <c r="AD33" i="2" s="1"/>
  <c r="AD34" i="2" s="1"/>
  <c r="AD35" i="2" s="1"/>
  <c r="AD36" i="2" s="1"/>
  <c r="AD37" i="2" s="1"/>
  <c r="AD38" i="2" s="1"/>
  <c r="AD39" i="2" s="1"/>
  <c r="AD40" i="2" s="1"/>
  <c r="AD41" i="2" s="1"/>
  <c r="AD42" i="2" s="1"/>
  <c r="AD43" i="2" s="1"/>
  <c r="AD44" i="2" s="1"/>
  <c r="AD45" i="2" s="1"/>
  <c r="AD46" i="2" s="1"/>
  <c r="AD47" i="2" s="1"/>
  <c r="AD48" i="2" s="1"/>
  <c r="AD49" i="2" s="1"/>
  <c r="AD50" i="2" s="1"/>
  <c r="AD51" i="2" s="1"/>
  <c r="AD52" i="2" s="1"/>
  <c r="AD53" i="2" s="1"/>
  <c r="AD54" i="2" s="1"/>
  <c r="AD55" i="2" s="1"/>
  <c r="AD56" i="2" s="1"/>
  <c r="AD57" i="2" s="1"/>
  <c r="AD58" i="2" s="1"/>
  <c r="AD59" i="2" s="1"/>
  <c r="AD60" i="2" s="1"/>
  <c r="AD61" i="2" s="1"/>
  <c r="AD62" i="2" s="1"/>
  <c r="AD63" i="2" s="1"/>
  <c r="AD64" i="2" s="1"/>
  <c r="AD65" i="2" s="1"/>
  <c r="AD66" i="2" s="1"/>
  <c r="AD67" i="2" s="1"/>
  <c r="AD68" i="2" s="1"/>
  <c r="AD69" i="2" s="1"/>
  <c r="AD70" i="2" s="1"/>
  <c r="AD71" i="2" s="1"/>
  <c r="AD72" i="2" s="1"/>
  <c r="AD73" i="2" s="1"/>
  <c r="AD74" i="2" s="1"/>
  <c r="AD75" i="2" s="1"/>
  <c r="AD76" i="2" s="1"/>
  <c r="AD77" i="2" s="1"/>
  <c r="AD78" i="2" s="1"/>
  <c r="AD79" i="2" s="1"/>
  <c r="AD80" i="2" s="1"/>
  <c r="AD81" i="2" s="1"/>
  <c r="AD82" i="2" s="1"/>
  <c r="AD83" i="2" s="1"/>
  <c r="AD84" i="2" s="1"/>
  <c r="AD85" i="2" s="1"/>
  <c r="AD86" i="2" s="1"/>
  <c r="AD87" i="2" s="1"/>
  <c r="AD88" i="2" s="1"/>
  <c r="AD89" i="2" s="1"/>
  <c r="AD90" i="2" s="1"/>
  <c r="AD91" i="2" s="1"/>
  <c r="AD92" i="2" s="1"/>
  <c r="AD93" i="2" s="1"/>
  <c r="AD94" i="2" s="1"/>
  <c r="AD95" i="2" s="1"/>
  <c r="AD96" i="2" s="1"/>
  <c r="AD97" i="2" s="1"/>
  <c r="AD98" i="2" s="1"/>
  <c r="AD99" i="2" s="1"/>
  <c r="AD100" i="2" s="1"/>
  <c r="AD101" i="2" s="1"/>
  <c r="AD102" i="2" s="1"/>
  <c r="AD103" i="2" s="1"/>
  <c r="AD104" i="2" s="1"/>
  <c r="AD105" i="2" s="1"/>
  <c r="AD106" i="2" s="1"/>
  <c r="AD107" i="2" s="1"/>
  <c r="AD108" i="2" s="1"/>
  <c r="AD109" i="2" s="1"/>
  <c r="AD110" i="2" s="1"/>
  <c r="AD111" i="2" s="1"/>
  <c r="AD112" i="2" s="1"/>
  <c r="AD113" i="2" s="1"/>
  <c r="AD114" i="2" s="1"/>
  <c r="AD115" i="2" s="1"/>
  <c r="AD116" i="2" s="1"/>
  <c r="AD117" i="2" s="1"/>
  <c r="AD118" i="2" s="1"/>
  <c r="AD119" i="2" s="1"/>
  <c r="AD120" i="2" s="1"/>
  <c r="AD121" i="2" s="1"/>
  <c r="AD122" i="2" s="1"/>
  <c r="AD123" i="2" s="1"/>
  <c r="AD124" i="2" s="1"/>
  <c r="AD125" i="2" s="1"/>
  <c r="U6" i="2"/>
  <c r="U7" i="2" s="1"/>
  <c r="U8" i="2" s="1"/>
  <c r="U9" i="2" s="1"/>
  <c r="U10" i="2" s="1"/>
  <c r="U11" i="2" s="1"/>
  <c r="U12" i="2" s="1"/>
  <c r="U13" i="2" s="1"/>
  <c r="U14" i="2" s="1"/>
  <c r="U15" i="2" s="1"/>
  <c r="U16" i="2" s="1"/>
  <c r="U17" i="2" s="1"/>
  <c r="U18" i="2" s="1"/>
  <c r="U19" i="2" s="1"/>
  <c r="U20" i="2" s="1"/>
  <c r="U21" i="2" s="1"/>
  <c r="U22" i="2" s="1"/>
  <c r="U23" i="2" s="1"/>
  <c r="U24" i="2" s="1"/>
  <c r="U25" i="2" s="1"/>
  <c r="U26" i="2" s="1"/>
  <c r="U27" i="2" s="1"/>
  <c r="U28" i="2" s="1"/>
  <c r="U29" i="2" s="1"/>
  <c r="U30" i="2" s="1"/>
  <c r="U31" i="2" s="1"/>
  <c r="U32" i="2" s="1"/>
  <c r="U33" i="2" s="1"/>
  <c r="U34" i="2" s="1"/>
  <c r="U35" i="2" s="1"/>
  <c r="U36" i="2" s="1"/>
  <c r="U37" i="2" s="1"/>
  <c r="U38" i="2" s="1"/>
  <c r="U39" i="2" s="1"/>
  <c r="U40" i="2" s="1"/>
  <c r="U41" i="2" s="1"/>
  <c r="U42" i="2" s="1"/>
  <c r="U43" i="2" s="1"/>
  <c r="U44" i="2" s="1"/>
  <c r="U45" i="2" s="1"/>
  <c r="U46" i="2" s="1"/>
  <c r="U47" i="2" s="1"/>
  <c r="U48" i="2" s="1"/>
  <c r="U49" i="2" s="1"/>
  <c r="U50" i="2" s="1"/>
  <c r="U51" i="2" s="1"/>
  <c r="U52" i="2" s="1"/>
  <c r="U53" i="2" s="1"/>
  <c r="U54" i="2" s="1"/>
  <c r="U55" i="2" s="1"/>
  <c r="U56" i="2" s="1"/>
  <c r="U57" i="2" s="1"/>
  <c r="U58" i="2" s="1"/>
  <c r="U59" i="2" s="1"/>
  <c r="U60" i="2" s="1"/>
  <c r="U61" i="2" s="1"/>
  <c r="U62" i="2" s="1"/>
  <c r="U63" i="2" s="1"/>
  <c r="U64" i="2" s="1"/>
  <c r="U65" i="2" s="1"/>
  <c r="U66" i="2" s="1"/>
  <c r="U67" i="2" s="1"/>
  <c r="U68" i="2" s="1"/>
  <c r="U69" i="2" s="1"/>
  <c r="U70" i="2" s="1"/>
  <c r="U71" i="2" s="1"/>
  <c r="U72" i="2" s="1"/>
  <c r="U73" i="2" s="1"/>
  <c r="U74" i="2" s="1"/>
  <c r="U75" i="2" s="1"/>
  <c r="U76" i="2" s="1"/>
  <c r="U77" i="2" s="1"/>
  <c r="U78" i="2" s="1"/>
  <c r="U79" i="2" s="1"/>
  <c r="U80" i="2" s="1"/>
  <c r="U81" i="2" s="1"/>
  <c r="U82" i="2" s="1"/>
  <c r="U83" i="2" s="1"/>
  <c r="U84" i="2" s="1"/>
  <c r="U85" i="2" s="1"/>
  <c r="U86" i="2" s="1"/>
  <c r="U87" i="2" s="1"/>
  <c r="U88" i="2" s="1"/>
  <c r="U89" i="2" s="1"/>
  <c r="U90" i="2" s="1"/>
  <c r="U91" i="2" s="1"/>
  <c r="U92" i="2" s="1"/>
  <c r="U93" i="2" s="1"/>
  <c r="U94" i="2" s="1"/>
  <c r="U95" i="2" s="1"/>
  <c r="U96" i="2" s="1"/>
  <c r="U97" i="2" s="1"/>
  <c r="U98" i="2" s="1"/>
  <c r="U99" i="2" s="1"/>
  <c r="U100" i="2" s="1"/>
  <c r="U101" i="2" s="1"/>
  <c r="U102" i="2" s="1"/>
  <c r="U103" i="2" s="1"/>
  <c r="U104" i="2" s="1"/>
  <c r="U105" i="2" s="1"/>
  <c r="U106" i="2" s="1"/>
  <c r="U107" i="2" s="1"/>
  <c r="U108" i="2" s="1"/>
  <c r="U109" i="2" s="1"/>
  <c r="U110" i="2" s="1"/>
  <c r="U111" i="2" s="1"/>
  <c r="U112" i="2" s="1"/>
  <c r="U113" i="2" s="1"/>
  <c r="U114" i="2" s="1"/>
  <c r="U115" i="2" s="1"/>
  <c r="U116" i="2" s="1"/>
  <c r="U117" i="2" s="1"/>
  <c r="U118" i="2" s="1"/>
  <c r="U119" i="2" s="1"/>
  <c r="U120" i="2" s="1"/>
  <c r="U121" i="2" s="1"/>
  <c r="U122" i="2" s="1"/>
  <c r="U123" i="2" s="1"/>
  <c r="U124" i="2" s="1"/>
  <c r="U125" i="2" s="1"/>
  <c r="L6" i="2"/>
  <c r="L7" i="2" s="1"/>
  <c r="L8" i="2" s="1"/>
  <c r="L9" i="2" s="1"/>
  <c r="L10" i="2" s="1"/>
  <c r="L11" i="2" s="1"/>
  <c r="L12" i="2" s="1"/>
  <c r="L13" i="2" s="1"/>
  <c r="L14" i="2" s="1"/>
  <c r="L15" i="2" s="1"/>
  <c r="L16" i="2" s="1"/>
  <c r="L17" i="2" s="1"/>
  <c r="L18" i="2" s="1"/>
  <c r="L19" i="2" s="1"/>
  <c r="L20" i="2" s="1"/>
  <c r="L21" i="2" s="1"/>
  <c r="L22" i="2" s="1"/>
  <c r="L23" i="2" s="1"/>
  <c r="L24" i="2" s="1"/>
  <c r="L25" i="2" s="1"/>
  <c r="L26" i="2" s="1"/>
  <c r="L27" i="2" s="1"/>
  <c r="L28" i="2" s="1"/>
  <c r="L29" i="2" s="1"/>
  <c r="L30" i="2" s="1"/>
  <c r="L31" i="2" s="1"/>
  <c r="L32" i="2" s="1"/>
  <c r="L33" i="2" s="1"/>
  <c r="L34" i="2" s="1"/>
  <c r="L35" i="2" s="1"/>
  <c r="L36" i="2" s="1"/>
  <c r="L37" i="2" s="1"/>
  <c r="L38" i="2" s="1"/>
  <c r="L39" i="2" s="1"/>
  <c r="L40" i="2" s="1"/>
  <c r="L41" i="2" s="1"/>
  <c r="L42" i="2" s="1"/>
  <c r="L43" i="2" s="1"/>
  <c r="L44" i="2" s="1"/>
  <c r="L45" i="2" s="1"/>
  <c r="L46" i="2" s="1"/>
  <c r="L47" i="2" s="1"/>
  <c r="L48" i="2" s="1"/>
  <c r="L49" i="2" s="1"/>
  <c r="L50" i="2" s="1"/>
  <c r="L51" i="2" s="1"/>
  <c r="L52" i="2" s="1"/>
  <c r="L53" i="2" s="1"/>
  <c r="L54" i="2" s="1"/>
  <c r="L55" i="2" s="1"/>
  <c r="L56" i="2" s="1"/>
  <c r="L57" i="2" s="1"/>
  <c r="L58" i="2" s="1"/>
  <c r="L59" i="2" s="1"/>
  <c r="L60" i="2" s="1"/>
  <c r="L61" i="2" s="1"/>
  <c r="L62" i="2" s="1"/>
  <c r="L63" i="2" s="1"/>
  <c r="L64" i="2" s="1"/>
  <c r="L65" i="2" s="1"/>
  <c r="L66" i="2" s="1"/>
  <c r="L67" i="2" s="1"/>
  <c r="L68" i="2" s="1"/>
  <c r="L69" i="2" s="1"/>
  <c r="L70" i="2" s="1"/>
  <c r="L71" i="2" s="1"/>
  <c r="L72" i="2" s="1"/>
  <c r="L73" i="2" s="1"/>
  <c r="L74" i="2" s="1"/>
  <c r="L75" i="2" s="1"/>
  <c r="L76" i="2" s="1"/>
  <c r="L77" i="2" s="1"/>
  <c r="L78" i="2" s="1"/>
  <c r="L79" i="2" s="1"/>
  <c r="L80" i="2" s="1"/>
  <c r="L81" i="2" s="1"/>
  <c r="L82" i="2" s="1"/>
  <c r="L83" i="2" s="1"/>
  <c r="L84" i="2" s="1"/>
  <c r="L85" i="2" s="1"/>
  <c r="L86" i="2" s="1"/>
  <c r="L87" i="2" s="1"/>
  <c r="L88" i="2" s="1"/>
  <c r="L89" i="2" s="1"/>
  <c r="L90" i="2" s="1"/>
  <c r="L91" i="2" s="1"/>
  <c r="L92" i="2" s="1"/>
  <c r="L93" i="2" s="1"/>
  <c r="L94" i="2" s="1"/>
  <c r="L95" i="2" s="1"/>
  <c r="L96" i="2" s="1"/>
  <c r="L97" i="2" s="1"/>
  <c r="L98" i="2" s="1"/>
  <c r="L99" i="2" s="1"/>
  <c r="L100" i="2" s="1"/>
  <c r="L101" i="2" s="1"/>
  <c r="L102" i="2" s="1"/>
  <c r="L103" i="2" s="1"/>
  <c r="L104" i="2" s="1"/>
  <c r="L105" i="2" s="1"/>
  <c r="L106" i="2" s="1"/>
  <c r="L107" i="2" s="1"/>
  <c r="L108" i="2" s="1"/>
  <c r="L109" i="2" s="1"/>
  <c r="L110" i="2" s="1"/>
  <c r="L111" i="2" s="1"/>
  <c r="L112" i="2" s="1"/>
  <c r="L113" i="2" s="1"/>
  <c r="L114" i="2" s="1"/>
  <c r="L115" i="2" s="1"/>
  <c r="L116" i="2" s="1"/>
  <c r="L117" i="2" s="1"/>
  <c r="L118" i="2" s="1"/>
  <c r="L119" i="2" s="1"/>
  <c r="L120" i="2" s="1"/>
  <c r="L121" i="2" s="1"/>
  <c r="L122" i="2" s="1"/>
  <c r="L123" i="2" s="1"/>
  <c r="L124" i="2" s="1"/>
  <c r="L12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C100" i="2" s="1"/>
  <c r="C101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C119" i="2" s="1"/>
  <c r="C120" i="2" s="1"/>
  <c r="C121" i="2" s="1"/>
  <c r="C122" i="2" s="1"/>
  <c r="C123" i="2" s="1"/>
  <c r="C124" i="2" s="1"/>
  <c r="C125" i="2" s="1"/>
  <c r="CJ3" i="2"/>
  <c r="BK3" i="3"/>
  <c r="BR3" i="2"/>
  <c r="BI3" i="2"/>
  <c r="AZ3" i="2"/>
  <c r="AQ3" i="2"/>
  <c r="AH3" i="2"/>
  <c r="Y3" i="2"/>
  <c r="P3" i="2"/>
  <c r="G3" i="2"/>
  <c r="F12" i="1"/>
  <c r="AI10" i="1" s="1"/>
  <c r="F11" i="1"/>
  <c r="AI8" i="1" s="1"/>
  <c r="F10" i="1"/>
  <c r="F9" i="1"/>
  <c r="F8" i="1"/>
  <c r="AI6" i="1" s="1"/>
  <c r="F7" i="1"/>
  <c r="AI12" i="1" s="1"/>
  <c r="F6" i="1"/>
  <c r="AI11" i="1" s="1"/>
  <c r="F5" i="1"/>
  <c r="AI5" i="1" s="1"/>
  <c r="F4" i="1"/>
  <c r="AI7" i="1" s="1"/>
  <c r="F3" i="1"/>
  <c r="D13" i="1"/>
  <c r="N5" i="1" s="1"/>
  <c r="P8" i="1" s="1"/>
  <c r="H6" i="2" s="1"/>
  <c r="C13" i="1"/>
  <c r="A3" i="1"/>
  <c r="AI9" i="1" l="1"/>
  <c r="AI4" i="1"/>
  <c r="AJ4" i="1" s="1"/>
  <c r="AI3" i="1"/>
  <c r="C17" i="6" s="1"/>
  <c r="C21" i="6"/>
  <c r="C7" i="6"/>
  <c r="C10" i="6"/>
  <c r="C24" i="6"/>
  <c r="C6" i="6"/>
  <c r="C20" i="6"/>
  <c r="C5" i="6"/>
  <c r="C19" i="6"/>
  <c r="C25" i="6"/>
  <c r="C11" i="6"/>
  <c r="C9" i="6"/>
  <c r="C23" i="6"/>
  <c r="C26" i="6"/>
  <c r="C12" i="6"/>
  <c r="C22" i="6"/>
  <c r="C8" i="6"/>
  <c r="AK6" i="1"/>
  <c r="AJ6" i="1"/>
  <c r="AK4" i="1"/>
  <c r="AJ11" i="1"/>
  <c r="AK11" i="1"/>
  <c r="AK9" i="1"/>
  <c r="AJ9" i="1"/>
  <c r="AJ7" i="1"/>
  <c r="AK7" i="1"/>
  <c r="AK10" i="1"/>
  <c r="AJ10" i="1"/>
  <c r="AJ5" i="1"/>
  <c r="AK5" i="1"/>
  <c r="AJ12" i="1"/>
  <c r="AK12" i="1"/>
  <c r="AJ8" i="1"/>
  <c r="AK8" i="1"/>
  <c r="CV77" i="2"/>
  <c r="CO78" i="2"/>
  <c r="A4" i="1"/>
  <c r="A3" i="4"/>
  <c r="N4" i="1"/>
  <c r="CV8" i="2"/>
  <c r="CV12" i="2"/>
  <c r="CV16" i="2"/>
  <c r="CV20" i="2"/>
  <c r="CV24" i="2"/>
  <c r="CV28" i="2"/>
  <c r="CV32" i="2"/>
  <c r="CV36" i="2"/>
  <c r="CV40" i="2"/>
  <c r="CV44" i="2"/>
  <c r="CV48" i="2"/>
  <c r="CV52" i="2"/>
  <c r="CV56" i="2"/>
  <c r="CV60" i="2"/>
  <c r="CV64" i="2"/>
  <c r="CV68" i="2"/>
  <c r="CV72" i="2"/>
  <c r="CV76" i="2"/>
  <c r="CV9" i="2"/>
  <c r="CV13" i="2"/>
  <c r="CV17" i="2"/>
  <c r="CV21" i="2"/>
  <c r="CV25" i="2"/>
  <c r="CV29" i="2"/>
  <c r="CV33" i="2"/>
  <c r="CV37" i="2"/>
  <c r="CV41" i="2"/>
  <c r="CV45" i="2"/>
  <c r="CV49" i="2"/>
  <c r="CV53" i="2"/>
  <c r="CV57" i="2"/>
  <c r="CV61" i="2"/>
  <c r="CV65" i="2"/>
  <c r="CV69" i="2"/>
  <c r="CV73" i="2"/>
  <c r="CV7" i="2"/>
  <c r="CV11" i="2"/>
  <c r="CV15" i="2"/>
  <c r="CV19" i="2"/>
  <c r="CV23" i="2"/>
  <c r="CV27" i="2"/>
  <c r="CV31" i="2"/>
  <c r="CV35" i="2"/>
  <c r="CV39" i="2"/>
  <c r="CV43" i="2"/>
  <c r="CV47" i="2"/>
  <c r="CV51" i="2"/>
  <c r="CV55" i="2"/>
  <c r="CV59" i="2"/>
  <c r="CV63" i="2"/>
  <c r="CV67" i="2"/>
  <c r="CV71" i="2"/>
  <c r="CV75" i="2"/>
  <c r="CV6" i="2"/>
  <c r="CV10" i="2"/>
  <c r="CV14" i="2"/>
  <c r="CV18" i="2"/>
  <c r="CV22" i="2"/>
  <c r="CV26" i="2"/>
  <c r="CV30" i="2"/>
  <c r="CV34" i="2"/>
  <c r="CV38" i="2"/>
  <c r="CV42" i="2"/>
  <c r="CV46" i="2"/>
  <c r="CV50" i="2"/>
  <c r="CV54" i="2"/>
  <c r="CV58" i="2"/>
  <c r="CV62" i="2"/>
  <c r="CV66" i="2"/>
  <c r="CV70" i="2"/>
  <c r="CV74" i="2"/>
  <c r="BD3" i="3"/>
  <c r="AB3" i="3"/>
  <c r="G3" i="3"/>
  <c r="AI3" i="3"/>
  <c r="N3" i="3"/>
  <c r="AP3" i="3"/>
  <c r="BR3" i="3"/>
  <c r="U3" i="3"/>
  <c r="AW3" i="3"/>
  <c r="BF1" i="3"/>
  <c r="AR1" i="3"/>
  <c r="W1" i="3"/>
  <c r="AY1" i="3"/>
  <c r="CA3" i="2"/>
  <c r="AK3" i="1" l="1"/>
  <c r="C4" i="6"/>
  <c r="DZ4" i="6" s="1"/>
  <c r="C18" i="6"/>
  <c r="AJ3" i="1"/>
  <c r="G2" i="3" s="1"/>
  <c r="D6" i="3" s="1"/>
  <c r="B1" i="3"/>
  <c r="C3" i="6"/>
  <c r="D3" i="6" s="1"/>
  <c r="DZ8" i="6"/>
  <c r="D8" i="6"/>
  <c r="DZ11" i="6"/>
  <c r="D11" i="6"/>
  <c r="DZ19" i="6"/>
  <c r="D19" i="6"/>
  <c r="DZ24" i="6"/>
  <c r="D24" i="6"/>
  <c r="DZ22" i="6"/>
  <c r="D22" i="6"/>
  <c r="D17" i="6"/>
  <c r="DZ17" i="6"/>
  <c r="DZ25" i="6"/>
  <c r="D25" i="6"/>
  <c r="DZ5" i="6"/>
  <c r="D5" i="6"/>
  <c r="DZ10" i="6"/>
  <c r="D10" i="6"/>
  <c r="DZ12" i="6"/>
  <c r="D12" i="6"/>
  <c r="DZ23" i="6"/>
  <c r="D23" i="6"/>
  <c r="D4" i="6"/>
  <c r="DZ20" i="6"/>
  <c r="D20" i="6"/>
  <c r="DZ7" i="6"/>
  <c r="D7" i="6"/>
  <c r="DZ26" i="6"/>
  <c r="D26" i="6"/>
  <c r="DZ9" i="6"/>
  <c r="D9" i="6"/>
  <c r="DZ18" i="6"/>
  <c r="D18" i="6"/>
  <c r="DZ6" i="6"/>
  <c r="D6" i="6"/>
  <c r="DZ21" i="6"/>
  <c r="D21" i="6"/>
  <c r="CV78" i="2"/>
  <c r="CO79" i="2"/>
  <c r="CS3" i="2"/>
  <c r="A5" i="1"/>
  <c r="A4" i="4"/>
  <c r="BI4" i="2"/>
  <c r="BI6" i="2" s="1"/>
  <c r="AW2" i="3"/>
  <c r="AT6" i="3" s="1"/>
  <c r="AU6" i="3" s="1"/>
  <c r="N4" i="3"/>
  <c r="N6" i="3" s="1"/>
  <c r="E4" i="6" s="1"/>
  <c r="AU1" i="2"/>
  <c r="BD1" i="2"/>
  <c r="CA2" i="2"/>
  <c r="BX6" i="2" s="1"/>
  <c r="BY6" i="2" s="1"/>
  <c r="BY3" i="3"/>
  <c r="T1" i="2"/>
  <c r="P1" i="3"/>
  <c r="AK1" i="3"/>
  <c r="AD1" i="3"/>
  <c r="BM1" i="3"/>
  <c r="P2" i="2"/>
  <c r="M6" i="2" s="1"/>
  <c r="N6" i="2" s="1"/>
  <c r="N2" i="3"/>
  <c r="K6" i="3" s="1"/>
  <c r="AZ4" i="2"/>
  <c r="AZ6" i="2" s="1"/>
  <c r="AP4" i="3"/>
  <c r="AP6" i="3" s="1"/>
  <c r="E8" i="6" s="1"/>
  <c r="BV1" i="2"/>
  <c r="K1" i="2"/>
  <c r="I1" i="3"/>
  <c r="CE1" i="2"/>
  <c r="AL1" i="2"/>
  <c r="AH3" i="1"/>
  <c r="AH4" i="1" s="1"/>
  <c r="AH5" i="1" s="1"/>
  <c r="AH6" i="1" s="1"/>
  <c r="AH7" i="1" s="1"/>
  <c r="AH8" i="1" s="1"/>
  <c r="AH9" i="1" s="1"/>
  <c r="AH10" i="1" s="1"/>
  <c r="AH11" i="1" s="1"/>
  <c r="AH12" i="1" s="1"/>
  <c r="G4" i="3"/>
  <c r="G6" i="3" s="1"/>
  <c r="E3" i="6" s="1"/>
  <c r="B1" i="2"/>
  <c r="BM1" i="2"/>
  <c r="AC1" i="2"/>
  <c r="DZ3" i="6" l="1"/>
  <c r="EA21" i="6"/>
  <c r="EB21" i="6"/>
  <c r="EA18" i="6"/>
  <c r="EB18" i="6"/>
  <c r="EA26" i="6"/>
  <c r="EB26" i="6"/>
  <c r="G21" i="5" s="1"/>
  <c r="E21" i="5" s="1"/>
  <c r="EB20" i="6"/>
  <c r="EA20" i="6"/>
  <c r="EB23" i="6"/>
  <c r="EA23" i="6"/>
  <c r="EB10" i="6"/>
  <c r="EA10" i="6"/>
  <c r="EA25" i="6"/>
  <c r="EB25" i="6"/>
  <c r="EA22" i="6"/>
  <c r="EB22" i="6"/>
  <c r="EB19" i="6"/>
  <c r="EA19" i="6"/>
  <c r="EB3" i="6"/>
  <c r="EA3" i="6"/>
  <c r="D13" i="6"/>
  <c r="EA6" i="6"/>
  <c r="EB6" i="6"/>
  <c r="EA9" i="6"/>
  <c r="EB9" i="6"/>
  <c r="EA7" i="6"/>
  <c r="EB7" i="6"/>
  <c r="EA4" i="6"/>
  <c r="EB4" i="6"/>
  <c r="EC4" i="6" s="1"/>
  <c r="EA12" i="6"/>
  <c r="EB12" i="6"/>
  <c r="F21" i="5" s="1"/>
  <c r="D21" i="5" s="1"/>
  <c r="EA5" i="6"/>
  <c r="EB5" i="6"/>
  <c r="EB24" i="6"/>
  <c r="EA24" i="6"/>
  <c r="EA11" i="6"/>
  <c r="EB11" i="6"/>
  <c r="EA8" i="6"/>
  <c r="EB8" i="6"/>
  <c r="EC8" i="6" s="1"/>
  <c r="EA17" i="6"/>
  <c r="D27" i="6"/>
  <c r="EB17" i="6"/>
  <c r="CO80" i="2"/>
  <c r="CV79" i="2"/>
  <c r="AV6" i="3"/>
  <c r="E6" i="3"/>
  <c r="L6" i="3"/>
  <c r="A6" i="1"/>
  <c r="A5" i="4"/>
  <c r="BI2" i="2"/>
  <c r="BF6" i="2" s="1"/>
  <c r="BG6" i="2" s="1"/>
  <c r="P4" i="2"/>
  <c r="AW4" i="3"/>
  <c r="AW6" i="3" s="1"/>
  <c r="E9" i="6" s="1"/>
  <c r="BZ6" i="2"/>
  <c r="BK2" i="3"/>
  <c r="BH6" i="3" s="1"/>
  <c r="O6" i="2"/>
  <c r="Y2" i="2"/>
  <c r="V6" i="2" s="1"/>
  <c r="W6" i="2" s="1"/>
  <c r="U2" i="3"/>
  <c r="R6" i="3" s="1"/>
  <c r="AH4" i="2"/>
  <c r="AH6" i="2" s="1"/>
  <c r="AB4" i="3"/>
  <c r="AB6" i="3" s="1"/>
  <c r="E6" i="6" s="1"/>
  <c r="CJ2" i="2"/>
  <c r="CG6" i="2" s="1"/>
  <c r="CH6" i="2" s="1"/>
  <c r="BR2" i="3"/>
  <c r="BO6" i="3" s="1"/>
  <c r="AZ2" i="2"/>
  <c r="AW6" i="2" s="1"/>
  <c r="AX6" i="2" s="1"/>
  <c r="AP2" i="3"/>
  <c r="AM6" i="3" s="1"/>
  <c r="AH2" i="2"/>
  <c r="AE6" i="2" s="1"/>
  <c r="AF6" i="2" s="1"/>
  <c r="AB2" i="3"/>
  <c r="Y6" i="3" s="1"/>
  <c r="CA4" i="2"/>
  <c r="CA6" i="2" s="1"/>
  <c r="BK4" i="3"/>
  <c r="BK6" i="3" s="1"/>
  <c r="E11" i="6" s="1"/>
  <c r="AQ4" i="2"/>
  <c r="AQ6" i="2" s="1"/>
  <c r="AI4" i="3"/>
  <c r="AI6" i="3" s="1"/>
  <c r="E7" i="6" s="1"/>
  <c r="BR2" i="2"/>
  <c r="BO6" i="2" s="1"/>
  <c r="BP6" i="2" s="1"/>
  <c r="BD2" i="3"/>
  <c r="BA6" i="3" s="1"/>
  <c r="CJ4" i="2"/>
  <c r="CJ6" i="2" s="1"/>
  <c r="BR4" i="3"/>
  <c r="BR6" i="3" s="1"/>
  <c r="E12" i="6" s="1"/>
  <c r="BR4" i="2"/>
  <c r="BR6" i="2" s="1"/>
  <c r="BD4" i="3"/>
  <c r="BD6" i="3" s="1"/>
  <c r="E10" i="6" s="1"/>
  <c r="Y4" i="2"/>
  <c r="Y6" i="2" s="1"/>
  <c r="U4" i="3"/>
  <c r="U6" i="3" s="1"/>
  <c r="E5" i="6" s="1"/>
  <c r="AQ2" i="2"/>
  <c r="AN6" i="2" s="1"/>
  <c r="AO6" i="2" s="1"/>
  <c r="AI2" i="3"/>
  <c r="AF6" i="3" s="1"/>
  <c r="AG6" i="3" s="1"/>
  <c r="AJ13" i="1"/>
  <c r="G2" i="2"/>
  <c r="D6" i="2" s="1"/>
  <c r="E6" i="2" s="1"/>
  <c r="G4" i="2"/>
  <c r="G6" i="2" s="1"/>
  <c r="Q6" i="2" s="1"/>
  <c r="AK13" i="1"/>
  <c r="E13" i="6" l="1"/>
  <c r="EA27" i="6"/>
  <c r="EC11" i="6"/>
  <c r="EC12" i="6"/>
  <c r="F22" i="5" s="1"/>
  <c r="D22" i="5" s="1"/>
  <c r="EC6" i="6"/>
  <c r="EA13" i="6"/>
  <c r="EB27" i="6"/>
  <c r="EC5" i="6"/>
  <c r="EC9" i="6"/>
  <c r="EC3" i="6"/>
  <c r="EB13" i="6"/>
  <c r="EC7" i="6"/>
  <c r="EC10" i="6"/>
  <c r="BP6" i="3"/>
  <c r="BQ6" i="3" s="1"/>
  <c r="BB6" i="3"/>
  <c r="BC6" i="3" s="1"/>
  <c r="AN6" i="3"/>
  <c r="AO6" i="3" s="1"/>
  <c r="BI6" i="3"/>
  <c r="BJ6" i="3" s="1"/>
  <c r="Z6" i="3"/>
  <c r="CO81" i="2"/>
  <c r="CV80" i="2"/>
  <c r="M6" i="3"/>
  <c r="F6" i="3"/>
  <c r="P6" i="2"/>
  <c r="Z6" i="2" s="1"/>
  <c r="S6" i="3"/>
  <c r="A7" i="1"/>
  <c r="A6" i="4"/>
  <c r="BH6" i="2"/>
  <c r="CI6" i="2"/>
  <c r="AY6" i="2"/>
  <c r="AG6" i="2"/>
  <c r="X6" i="2"/>
  <c r="AP6" i="2"/>
  <c r="BQ6" i="2"/>
  <c r="BY4" i="3"/>
  <c r="BY2" i="3"/>
  <c r="BY6" i="3"/>
  <c r="BV6" i="3"/>
  <c r="CS4" i="2"/>
  <c r="CS2" i="2"/>
  <c r="CP6" i="2"/>
  <c r="AI6" i="2" l="1"/>
  <c r="AR6" i="2" s="1"/>
  <c r="BA6" i="2" s="1"/>
  <c r="BJ6" i="2" s="1"/>
  <c r="EC13" i="6"/>
  <c r="AA6" i="3"/>
  <c r="CO82" i="2"/>
  <c r="CV81" i="2"/>
  <c r="T6" i="3"/>
  <c r="A8" i="1"/>
  <c r="A7" i="4"/>
  <c r="CS6" i="2"/>
  <c r="AH6" i="3"/>
  <c r="AT7" i="3"/>
  <c r="AU7" i="3" s="1"/>
  <c r="K7" i="3"/>
  <c r="L7" i="3" s="1"/>
  <c r="BW6" i="3"/>
  <c r="I6" i="2"/>
  <c r="E17" i="6" s="1"/>
  <c r="BS6" i="2" l="1"/>
  <c r="EC17" i="6"/>
  <c r="CV82" i="2"/>
  <c r="CO83" i="2"/>
  <c r="AA6" i="2"/>
  <c r="R6" i="2"/>
  <c r="A9" i="1"/>
  <c r="A8" i="4"/>
  <c r="BX6" i="3"/>
  <c r="AV7" i="3"/>
  <c r="BH7" i="3"/>
  <c r="BI7" i="3" s="1"/>
  <c r="AM7" i="3"/>
  <c r="AN7" i="3" s="1"/>
  <c r="R7" i="3"/>
  <c r="S7" i="3" s="1"/>
  <c r="AF7" i="3"/>
  <c r="AG7" i="3" s="1"/>
  <c r="D7" i="3"/>
  <c r="E7" i="3" s="1"/>
  <c r="BA7" i="3"/>
  <c r="BB7" i="3" s="1"/>
  <c r="Y7" i="3"/>
  <c r="Z7" i="3" s="1"/>
  <c r="BO7" i="3"/>
  <c r="BP7" i="3" s="1"/>
  <c r="F6" i="2"/>
  <c r="CR6" i="2" s="1"/>
  <c r="CQ6" i="2"/>
  <c r="CB6" i="2" l="1"/>
  <c r="CK6" i="2" s="1"/>
  <c r="V7" i="2"/>
  <c r="W7" i="2" s="1"/>
  <c r="E19" i="6"/>
  <c r="EC19" i="6" s="1"/>
  <c r="M7" i="2"/>
  <c r="N7" i="2" s="1"/>
  <c r="E18" i="6"/>
  <c r="CV83" i="2"/>
  <c r="CO84" i="2"/>
  <c r="AJ6" i="2"/>
  <c r="A10" i="1"/>
  <c r="A9" i="4"/>
  <c r="M7" i="3"/>
  <c r="AW7" i="3"/>
  <c r="F9" i="6" s="1"/>
  <c r="D7" i="2"/>
  <c r="E7" i="2" s="1"/>
  <c r="BV7" i="3"/>
  <c r="X7" i="2" l="1"/>
  <c r="Y7" i="2" s="1"/>
  <c r="EC18" i="6"/>
  <c r="AE7" i="2"/>
  <c r="AF7" i="2" s="1"/>
  <c r="E20" i="6"/>
  <c r="EC20" i="6" s="1"/>
  <c r="ED9" i="6"/>
  <c r="O7" i="2"/>
  <c r="P7" i="2" s="1"/>
  <c r="CO85" i="2"/>
  <c r="CV84" i="2"/>
  <c r="BB6" i="2"/>
  <c r="A11" i="1"/>
  <c r="A10" i="4"/>
  <c r="AO7" i="3"/>
  <c r="AP7" i="3" s="1"/>
  <c r="F8" i="6" s="1"/>
  <c r="BQ7" i="3"/>
  <c r="AT8" i="3"/>
  <c r="AU8" i="3" s="1"/>
  <c r="F7" i="3"/>
  <c r="AA7" i="3"/>
  <c r="BC7" i="3"/>
  <c r="AH7" i="3"/>
  <c r="BJ7" i="3"/>
  <c r="BK7" i="3" s="1"/>
  <c r="F11" i="6" s="1"/>
  <c r="T7" i="3"/>
  <c r="N7" i="3"/>
  <c r="F4" i="6" s="1"/>
  <c r="F7" i="2"/>
  <c r="BW7" i="3"/>
  <c r="ED11" i="6" l="1"/>
  <c r="ED4" i="6"/>
  <c r="AW7" i="2"/>
  <c r="AX7" i="2" s="1"/>
  <c r="E22" i="6"/>
  <c r="EC22" i="6" s="1"/>
  <c r="ED8" i="6"/>
  <c r="AG7" i="2"/>
  <c r="AH7" i="2" s="1"/>
  <c r="CO86" i="2"/>
  <c r="CV85" i="2"/>
  <c r="AS6" i="2"/>
  <c r="BK6" i="2"/>
  <c r="A12" i="1"/>
  <c r="A12" i="4" s="1"/>
  <c r="A11" i="4"/>
  <c r="BX7" i="3"/>
  <c r="AI7" i="3"/>
  <c r="F7" i="6" s="1"/>
  <c r="U7" i="3"/>
  <c r="F5" i="6" s="1"/>
  <c r="BD7" i="3"/>
  <c r="F10" i="6" s="1"/>
  <c r="AM8" i="3"/>
  <c r="AN8" i="3" s="1"/>
  <c r="AB7" i="3"/>
  <c r="F6" i="6" s="1"/>
  <c r="K8" i="3"/>
  <c r="L8" i="3" s="1"/>
  <c r="G7" i="3"/>
  <c r="F3" i="6" s="1"/>
  <c r="BR7" i="3"/>
  <c r="F12" i="6" s="1"/>
  <c r="G7" i="2"/>
  <c r="BH8" i="3"/>
  <c r="BI8" i="3" s="1"/>
  <c r="ED5" i="6" l="1"/>
  <c r="ED6" i="6"/>
  <c r="ED7" i="6"/>
  <c r="BF7" i="2"/>
  <c r="BG7" i="2" s="1"/>
  <c r="E23" i="6"/>
  <c r="EC23" i="6" s="1"/>
  <c r="ED12" i="6"/>
  <c r="F23" i="5" s="1"/>
  <c r="D23" i="5" s="1"/>
  <c r="AN7" i="2"/>
  <c r="AO7" i="2" s="1"/>
  <c r="E21" i="6"/>
  <c r="F13" i="6"/>
  <c r="ED3" i="6"/>
  <c r="ED10" i="6"/>
  <c r="AY7" i="2"/>
  <c r="AZ7" i="2" s="1"/>
  <c r="CO87" i="2"/>
  <c r="CV86" i="2"/>
  <c r="BT6" i="2"/>
  <c r="BY7" i="3"/>
  <c r="H7" i="2"/>
  <c r="AF8" i="3"/>
  <c r="AG8" i="3" s="1"/>
  <c r="BA8" i="3"/>
  <c r="BB8" i="3" s="1"/>
  <c r="D8" i="3"/>
  <c r="E8" i="3" s="1"/>
  <c r="BO8" i="3"/>
  <c r="BP8" i="3" s="1"/>
  <c r="Y8" i="3"/>
  <c r="Z8" i="3" s="1"/>
  <c r="R8" i="3"/>
  <c r="S8" i="3" s="1"/>
  <c r="Q7" i="2" l="1"/>
  <c r="BO7" i="2"/>
  <c r="BP7" i="2" s="1"/>
  <c r="E24" i="6"/>
  <c r="EC24" i="6" s="1"/>
  <c r="EC21" i="6"/>
  <c r="ED13" i="6"/>
  <c r="BH7" i="2"/>
  <c r="BI7" i="2" s="1"/>
  <c r="AP7" i="2"/>
  <c r="AQ7" i="2" s="1"/>
  <c r="CV87" i="2"/>
  <c r="CO88" i="2"/>
  <c r="CC6" i="2"/>
  <c r="I7" i="2"/>
  <c r="F17" i="6" s="1"/>
  <c r="AO8" i="3"/>
  <c r="AP8" i="3" s="1"/>
  <c r="G8" i="6" s="1"/>
  <c r="M8" i="3"/>
  <c r="Z7" i="2" l="1"/>
  <c r="AI7" i="2" s="1"/>
  <c r="AR7" i="2" s="1"/>
  <c r="ED17" i="6"/>
  <c r="EE8" i="6"/>
  <c r="BX7" i="2"/>
  <c r="BY7" i="2" s="1"/>
  <c r="BZ7" i="2" s="1"/>
  <c r="CA7" i="2" s="1"/>
  <c r="E25" i="6"/>
  <c r="BQ7" i="2"/>
  <c r="BR7" i="2" s="1"/>
  <c r="D8" i="2"/>
  <c r="E8" i="2" s="1"/>
  <c r="R7" i="2"/>
  <c r="CO89" i="2"/>
  <c r="CV88" i="2"/>
  <c r="AM9" i="3"/>
  <c r="AN9" i="3" s="1"/>
  <c r="N8" i="3"/>
  <c r="G4" i="6" s="1"/>
  <c r="AH8" i="3"/>
  <c r="F8" i="3"/>
  <c r="AA8" i="3"/>
  <c r="T8" i="3"/>
  <c r="AV8" i="3"/>
  <c r="AW8" i="3" s="1"/>
  <c r="G9" i="6" s="1"/>
  <c r="BA7" i="2" l="1"/>
  <c r="BJ7" i="2" s="1"/>
  <c r="EC25" i="6"/>
  <c r="EE9" i="6"/>
  <c r="EE4" i="6"/>
  <c r="M8" i="2"/>
  <c r="N8" i="2" s="1"/>
  <c r="F18" i="6"/>
  <c r="AA7" i="2"/>
  <c r="CV89" i="2"/>
  <c r="CO90" i="2"/>
  <c r="CL6" i="2"/>
  <c r="E26" i="6" s="1"/>
  <c r="EC26" i="6" s="1"/>
  <c r="G22" i="5" s="1"/>
  <c r="E22" i="5" s="1"/>
  <c r="CT6" i="2"/>
  <c r="F8" i="2"/>
  <c r="G8" i="2" s="1"/>
  <c r="AT9" i="3"/>
  <c r="AU9" i="3" s="1"/>
  <c r="K9" i="3"/>
  <c r="L9" i="3" s="1"/>
  <c r="AB8" i="3"/>
  <c r="G6" i="6" s="1"/>
  <c r="U8" i="3"/>
  <c r="G5" i="6" s="1"/>
  <c r="G8" i="3"/>
  <c r="G3" i="6" s="1"/>
  <c r="AI8" i="3"/>
  <c r="G7" i="6" s="1"/>
  <c r="BS7" i="2" l="1"/>
  <c r="CB7" i="2" s="1"/>
  <c r="EE7" i="6"/>
  <c r="V8" i="2"/>
  <c r="W8" i="2" s="1"/>
  <c r="F19" i="6"/>
  <c r="ED19" i="6" s="1"/>
  <c r="ED18" i="6"/>
  <c r="E27" i="6"/>
  <c r="EE6" i="6"/>
  <c r="EE3" i="6"/>
  <c r="EE5" i="6"/>
  <c r="O8" i="2"/>
  <c r="P8" i="2" s="1"/>
  <c r="EC27" i="6"/>
  <c r="AJ7" i="2"/>
  <c r="CO91" i="2"/>
  <c r="CV90" i="2"/>
  <c r="CG7" i="2"/>
  <c r="CH7" i="2" s="1"/>
  <c r="CU6" i="2"/>
  <c r="H8" i="2"/>
  <c r="Y9" i="3"/>
  <c r="Z9" i="3" s="1"/>
  <c r="R9" i="3"/>
  <c r="S9" i="3" s="1"/>
  <c r="D9" i="3"/>
  <c r="E9" i="3" s="1"/>
  <c r="AF9" i="3"/>
  <c r="AG9" i="3" s="1"/>
  <c r="X8" i="2" l="1"/>
  <c r="Y8" i="2" s="1"/>
  <c r="Q8" i="2"/>
  <c r="AE8" i="2"/>
  <c r="AF8" i="2" s="1"/>
  <c r="F20" i="6"/>
  <c r="ED20" i="6" s="1"/>
  <c r="CQ7" i="2"/>
  <c r="CO92" i="2"/>
  <c r="CV91" i="2"/>
  <c r="CP7" i="2"/>
  <c r="CI7" i="2"/>
  <c r="AS7" i="2"/>
  <c r="I8" i="2"/>
  <c r="G17" i="6" s="1"/>
  <c r="M9" i="3"/>
  <c r="AO9" i="3"/>
  <c r="AP9" i="3" s="1"/>
  <c r="H8" i="6" s="1"/>
  <c r="AH9" i="3"/>
  <c r="BJ8" i="3"/>
  <c r="BK8" i="3" s="1"/>
  <c r="G11" i="6" s="1"/>
  <c r="BV8" i="3"/>
  <c r="Z8" i="2" l="1"/>
  <c r="EE17" i="6"/>
  <c r="EE11" i="6"/>
  <c r="AN8" i="2"/>
  <c r="AO8" i="2" s="1"/>
  <c r="F21" i="6"/>
  <c r="EF8" i="6"/>
  <c r="R8" i="2"/>
  <c r="BB7" i="2"/>
  <c r="CV92" i="2"/>
  <c r="CO93" i="2"/>
  <c r="CJ7" i="2"/>
  <c r="CS7" i="2" s="1"/>
  <c r="CR7" i="2"/>
  <c r="D9" i="2"/>
  <c r="E9" i="2" s="1"/>
  <c r="BC8" i="3"/>
  <c r="BD8" i="3" s="1"/>
  <c r="G10" i="6" s="1"/>
  <c r="AI9" i="3"/>
  <c r="H7" i="6" s="1"/>
  <c r="EF7" i="6" s="1"/>
  <c r="F9" i="3"/>
  <c r="AA9" i="3"/>
  <c r="AM10" i="3"/>
  <c r="AN10" i="3" s="1"/>
  <c r="BH9" i="3"/>
  <c r="BI9" i="3" s="1"/>
  <c r="T9" i="3"/>
  <c r="N9" i="3"/>
  <c r="H4" i="6" s="1"/>
  <c r="AG8" i="2"/>
  <c r="BK7" i="2"/>
  <c r="F23" i="6" s="1"/>
  <c r="ED23" i="6" s="1"/>
  <c r="BW8" i="3"/>
  <c r="BQ8" i="3"/>
  <c r="CK7" i="2" l="1"/>
  <c r="AP8" i="2"/>
  <c r="AQ8" i="2" s="1"/>
  <c r="AW8" i="2"/>
  <c r="AX8" i="2" s="1"/>
  <c r="AY8" i="2" s="1"/>
  <c r="AZ8" i="2" s="1"/>
  <c r="F22" i="6"/>
  <c r="ED22" i="6" s="1"/>
  <c r="EE10" i="6"/>
  <c r="M9" i="2"/>
  <c r="N9" i="2" s="1"/>
  <c r="G18" i="6"/>
  <c r="ED21" i="6"/>
  <c r="EF4" i="6"/>
  <c r="CO94" i="2"/>
  <c r="CV93" i="2"/>
  <c r="F9" i="2"/>
  <c r="G9" i="2" s="1"/>
  <c r="AA8" i="2"/>
  <c r="G19" i="6" s="1"/>
  <c r="EE19" i="6" s="1"/>
  <c r="U9" i="3"/>
  <c r="H5" i="6" s="1"/>
  <c r="G9" i="3"/>
  <c r="H3" i="6" s="1"/>
  <c r="AF10" i="3"/>
  <c r="AG10" i="3" s="1"/>
  <c r="BA9" i="3"/>
  <c r="BB9" i="3" s="1"/>
  <c r="K10" i="3"/>
  <c r="L10" i="3" s="1"/>
  <c r="AB9" i="3"/>
  <c r="H6" i="6" s="1"/>
  <c r="EF6" i="6" s="1"/>
  <c r="BF8" i="2"/>
  <c r="BG8" i="2" s="1"/>
  <c r="BT7" i="2"/>
  <c r="F24" i="6" s="1"/>
  <c r="ED24" i="6" s="1"/>
  <c r="AH8" i="2"/>
  <c r="BX8" i="3"/>
  <c r="BR8" i="3"/>
  <c r="G12" i="6" s="1"/>
  <c r="AI8" i="2" l="1"/>
  <c r="AR8" i="2" s="1"/>
  <c r="O9" i="2"/>
  <c r="P9" i="2" s="1"/>
  <c r="EE12" i="6"/>
  <c r="F24" i="5" s="1"/>
  <c r="D24" i="5" s="1"/>
  <c r="EE18" i="6"/>
  <c r="EF3" i="6"/>
  <c r="EF5" i="6"/>
  <c r="G13" i="6"/>
  <c r="CV94" i="2"/>
  <c r="CO95" i="2"/>
  <c r="H9" i="2"/>
  <c r="V9" i="2"/>
  <c r="W9" i="2" s="1"/>
  <c r="CC7" i="2"/>
  <c r="F25" i="6" s="1"/>
  <c r="ED25" i="6" s="1"/>
  <c r="BO8" i="2"/>
  <c r="BP8" i="2" s="1"/>
  <c r="BC9" i="3"/>
  <c r="D10" i="3"/>
  <c r="E10" i="3" s="1"/>
  <c r="R10" i="3"/>
  <c r="S10" i="3" s="1"/>
  <c r="AV9" i="3"/>
  <c r="AW9" i="3" s="1"/>
  <c r="H9" i="6" s="1"/>
  <c r="EF9" i="6" s="1"/>
  <c r="Y10" i="3"/>
  <c r="Z10" i="3" s="1"/>
  <c r="BY8" i="3"/>
  <c r="BO9" i="3"/>
  <c r="BP9" i="3" s="1"/>
  <c r="BJ9" i="3"/>
  <c r="BA8" i="2" l="1"/>
  <c r="EE13" i="6"/>
  <c r="Q9" i="2"/>
  <c r="CO96" i="2"/>
  <c r="CV95" i="2"/>
  <c r="X9" i="2"/>
  <c r="Y9" i="2" s="1"/>
  <c r="I9" i="2"/>
  <c r="AJ8" i="2"/>
  <c r="G20" i="6" s="1"/>
  <c r="BQ8" i="2"/>
  <c r="BR8" i="2" s="1"/>
  <c r="CL7" i="2"/>
  <c r="F26" i="6" s="1"/>
  <c r="BX8" i="2"/>
  <c r="BY8" i="2" s="1"/>
  <c r="CT7" i="2"/>
  <c r="AT10" i="3"/>
  <c r="AU10" i="3" s="1"/>
  <c r="F10" i="3"/>
  <c r="G10" i="3" s="1"/>
  <c r="M10" i="3"/>
  <c r="BD9" i="3"/>
  <c r="H10" i="6" s="1"/>
  <c r="EF10" i="6" s="1"/>
  <c r="BV9" i="3"/>
  <c r="BH8" i="2"/>
  <c r="BQ9" i="3"/>
  <c r="BW9" i="3"/>
  <c r="BK9" i="3"/>
  <c r="H11" i="6" s="1"/>
  <c r="Z9" i="2" l="1"/>
  <c r="R9" i="2"/>
  <c r="M10" i="2" s="1"/>
  <c r="D11" i="3"/>
  <c r="E11" i="3" s="1"/>
  <c r="I3" i="6"/>
  <c r="D10" i="2"/>
  <c r="E10" i="2" s="1"/>
  <c r="F10" i="2" s="1"/>
  <c r="G10" i="2" s="1"/>
  <c r="H17" i="6"/>
  <c r="H18" i="6"/>
  <c r="EF18" i="6" s="1"/>
  <c r="ED26" i="6"/>
  <c r="G23" i="5" s="1"/>
  <c r="E23" i="5" s="1"/>
  <c r="F27" i="6"/>
  <c r="EF11" i="6"/>
  <c r="EE20" i="6"/>
  <c r="AS8" i="2"/>
  <c r="CV96" i="2"/>
  <c r="CO97" i="2"/>
  <c r="CG8" i="2"/>
  <c r="CH8" i="2" s="1"/>
  <c r="AE9" i="2"/>
  <c r="AF9" i="2" s="1"/>
  <c r="CU7" i="2"/>
  <c r="BZ8" i="2"/>
  <c r="CA8" i="2" s="1"/>
  <c r="N10" i="3"/>
  <c r="AA10" i="3"/>
  <c r="T10" i="3"/>
  <c r="BR9" i="3"/>
  <c r="H12" i="6" s="1"/>
  <c r="EF12" i="6" s="1"/>
  <c r="F25" i="5" s="1"/>
  <c r="D25" i="5" s="1"/>
  <c r="BA10" i="3"/>
  <c r="BB10" i="3" s="1"/>
  <c r="BI8" i="2"/>
  <c r="BH10" i="3"/>
  <c r="BI10" i="3" s="1"/>
  <c r="AO10" i="3"/>
  <c r="BX9" i="3"/>
  <c r="BJ8" i="2" l="1"/>
  <c r="BS8" i="2" s="1"/>
  <c r="CB8" i="2" s="1"/>
  <c r="N10" i="2"/>
  <c r="O10" i="2" s="1"/>
  <c r="P10" i="2" s="1"/>
  <c r="AN9" i="2"/>
  <c r="AO9" i="2" s="1"/>
  <c r="G21" i="6"/>
  <c r="EF17" i="6"/>
  <c r="ED27" i="6"/>
  <c r="EF13" i="6"/>
  <c r="EG3" i="6"/>
  <c r="K11" i="3"/>
  <c r="L11" i="3" s="1"/>
  <c r="M11" i="3" s="1"/>
  <c r="N11" i="3" s="1"/>
  <c r="I4" i="6"/>
  <c r="H13" i="6"/>
  <c r="AA9" i="2"/>
  <c r="BB8" i="2"/>
  <c r="CO98" i="2"/>
  <c r="CV97" i="2"/>
  <c r="H10" i="2"/>
  <c r="CP8" i="2"/>
  <c r="CI8" i="2"/>
  <c r="AG9" i="2"/>
  <c r="AH9" i="2" s="1"/>
  <c r="BO10" i="3"/>
  <c r="BP10" i="3" s="1"/>
  <c r="AB10" i="3"/>
  <c r="BY9" i="3"/>
  <c r="U10" i="3"/>
  <c r="AP10" i="3"/>
  <c r="AH10" i="3"/>
  <c r="AI9" i="2" l="1"/>
  <c r="Q10" i="2"/>
  <c r="AP9" i="2"/>
  <c r="AQ9" i="2" s="1"/>
  <c r="K12" i="3"/>
  <c r="L12" i="3" s="1"/>
  <c r="J4" i="6"/>
  <c r="AM11" i="3"/>
  <c r="AN11" i="3" s="1"/>
  <c r="I8" i="6"/>
  <c r="EG4" i="6"/>
  <c r="R11" i="3"/>
  <c r="S11" i="3" s="1"/>
  <c r="I5" i="6"/>
  <c r="AW9" i="2"/>
  <c r="AX9" i="2" s="1"/>
  <c r="G22" i="6"/>
  <c r="EE22" i="6" s="1"/>
  <c r="V10" i="2"/>
  <c r="W10" i="2" s="1"/>
  <c r="H19" i="6"/>
  <c r="EE21" i="6"/>
  <c r="Y11" i="3"/>
  <c r="Z11" i="3" s="1"/>
  <c r="I6" i="6"/>
  <c r="EG6" i="6" s="1"/>
  <c r="I10" i="2"/>
  <c r="CO99" i="2"/>
  <c r="CV98" i="2"/>
  <c r="CQ8" i="2"/>
  <c r="BK8" i="2"/>
  <c r="G23" i="6" s="1"/>
  <c r="EE23" i="6" s="1"/>
  <c r="AV10" i="3"/>
  <c r="AW10" i="3" s="1"/>
  <c r="CJ8" i="2"/>
  <c r="CK8" i="2" s="1"/>
  <c r="CR8" i="2"/>
  <c r="BJ10" i="3"/>
  <c r="F11" i="3"/>
  <c r="AI10" i="3"/>
  <c r="I7" i="6" s="1"/>
  <c r="EG7" i="6" s="1"/>
  <c r="AR9" i="2" l="1"/>
  <c r="X10" i="2"/>
  <c r="Y10" i="2" s="1"/>
  <c r="AY9" i="2"/>
  <c r="AZ9" i="2" s="1"/>
  <c r="EH4" i="6"/>
  <c r="AT11" i="3"/>
  <c r="AU11" i="3" s="1"/>
  <c r="I9" i="6"/>
  <c r="EG9" i="6" s="1"/>
  <c r="AA11" i="3"/>
  <c r="AB11" i="3" s="1"/>
  <c r="D11" i="2"/>
  <c r="E11" i="2" s="1"/>
  <c r="I17" i="6"/>
  <c r="EG5" i="6"/>
  <c r="EG8" i="6"/>
  <c r="EF19" i="6"/>
  <c r="R10" i="2"/>
  <c r="AJ9" i="2"/>
  <c r="CO100" i="2"/>
  <c r="CV99" i="2"/>
  <c r="AF11" i="3"/>
  <c r="AG11" i="3" s="1"/>
  <c r="BT8" i="2"/>
  <c r="G24" i="6" s="1"/>
  <c r="EE24" i="6" s="1"/>
  <c r="BF9" i="2"/>
  <c r="BG9" i="2" s="1"/>
  <c r="CS8" i="2"/>
  <c r="BK10" i="3"/>
  <c r="BQ10" i="3"/>
  <c r="AO11" i="3"/>
  <c r="G11" i="3"/>
  <c r="BA9" i="2" l="1"/>
  <c r="Z10" i="2"/>
  <c r="AA10" i="2" s="1"/>
  <c r="I19" i="6" s="1"/>
  <c r="EG19" i="6" s="1"/>
  <c r="EG17" i="6"/>
  <c r="D12" i="3"/>
  <c r="E12" i="3" s="1"/>
  <c r="J3" i="6"/>
  <c r="BH11" i="3"/>
  <c r="BI11" i="3" s="1"/>
  <c r="I11" i="6"/>
  <c r="EG11" i="6" s="1"/>
  <c r="M11" i="2"/>
  <c r="N11" i="2" s="1"/>
  <c r="O11" i="2" s="1"/>
  <c r="P11" i="2" s="1"/>
  <c r="I18" i="6"/>
  <c r="EG18" i="6" s="1"/>
  <c r="Y12" i="3"/>
  <c r="Z12" i="3" s="1"/>
  <c r="J6" i="6"/>
  <c r="EH6" i="6" s="1"/>
  <c r="AE10" i="2"/>
  <c r="AF10" i="2" s="1"/>
  <c r="AG10" i="2" s="1"/>
  <c r="H20" i="6"/>
  <c r="CC8" i="2"/>
  <c r="AS9" i="2"/>
  <c r="BO9" i="2"/>
  <c r="CV100" i="2"/>
  <c r="CO101" i="2"/>
  <c r="CL8" i="2"/>
  <c r="G26" i="6" s="1"/>
  <c r="CT8" i="2"/>
  <c r="BH9" i="2"/>
  <c r="BR10" i="3"/>
  <c r="AP11" i="3"/>
  <c r="BV10" i="3"/>
  <c r="AV11" i="3"/>
  <c r="T11" i="3"/>
  <c r="F11" i="2"/>
  <c r="G11" i="2" s="1"/>
  <c r="V11" i="2" l="1"/>
  <c r="W11" i="2" s="1"/>
  <c r="EE26" i="6"/>
  <c r="G24" i="5" s="1"/>
  <c r="E24" i="5" s="1"/>
  <c r="AN10" i="2"/>
  <c r="AO10" i="2" s="1"/>
  <c r="AP10" i="2" s="1"/>
  <c r="AQ10" i="2" s="1"/>
  <c r="H21" i="6"/>
  <c r="EF20" i="6"/>
  <c r="EH3" i="6"/>
  <c r="AM12" i="3"/>
  <c r="AN12" i="3" s="1"/>
  <c r="J8" i="6"/>
  <c r="EH8" i="6" s="1"/>
  <c r="BX9" i="2"/>
  <c r="BY9" i="2" s="1"/>
  <c r="G25" i="6"/>
  <c r="EE25" i="6" s="1"/>
  <c r="BO11" i="3"/>
  <c r="BP11" i="3" s="1"/>
  <c r="I12" i="6"/>
  <c r="EG12" i="6" s="1"/>
  <c r="F26" i="5" s="1"/>
  <c r="D26" i="5" s="1"/>
  <c r="AH10" i="2"/>
  <c r="BP9" i="2"/>
  <c r="BQ9" i="2" s="1"/>
  <c r="BR9" i="2" s="1"/>
  <c r="BB9" i="2"/>
  <c r="H22" i="6" s="1"/>
  <c r="EF22" i="6" s="1"/>
  <c r="CG9" i="2"/>
  <c r="CV101" i="2"/>
  <c r="CO102" i="2"/>
  <c r="CU8" i="2"/>
  <c r="BI9" i="2"/>
  <c r="AW11" i="3"/>
  <c r="BC10" i="3"/>
  <c r="BW10" i="3"/>
  <c r="U11" i="3"/>
  <c r="BJ9" i="2" l="1"/>
  <c r="BS9" i="2" s="1"/>
  <c r="AI10" i="2"/>
  <c r="AR10" i="2" s="1"/>
  <c r="BZ9" i="2"/>
  <c r="CA9" i="2" s="1"/>
  <c r="BQ11" i="3"/>
  <c r="BR11" i="3" s="1"/>
  <c r="AT12" i="3"/>
  <c r="AU12" i="3" s="1"/>
  <c r="J9" i="6"/>
  <c r="EH9" i="6" s="1"/>
  <c r="EF21" i="6"/>
  <c r="R12" i="3"/>
  <c r="S12" i="3" s="1"/>
  <c r="J5" i="6"/>
  <c r="EE27" i="6"/>
  <c r="G27" i="6"/>
  <c r="CP9" i="2"/>
  <c r="CH9" i="2"/>
  <c r="CQ9" i="2" s="1"/>
  <c r="AW10" i="2"/>
  <c r="CV102" i="2"/>
  <c r="CO103" i="2"/>
  <c r="BD10" i="3"/>
  <c r="BX10" i="3"/>
  <c r="BJ11" i="3"/>
  <c r="AH11" i="3"/>
  <c r="M12" i="3"/>
  <c r="X11" i="2"/>
  <c r="Y11" i="2" s="1"/>
  <c r="H11" i="2"/>
  <c r="AJ10" i="2" l="1"/>
  <c r="CB9" i="2"/>
  <c r="Q11" i="2"/>
  <c r="EH5" i="6"/>
  <c r="BA11" i="3"/>
  <c r="BB11" i="3" s="1"/>
  <c r="I10" i="6"/>
  <c r="BO12" i="3"/>
  <c r="BP12" i="3" s="1"/>
  <c r="J12" i="6"/>
  <c r="EH12" i="6" s="1"/>
  <c r="F27" i="5" s="1"/>
  <c r="D27" i="5" s="1"/>
  <c r="AE11" i="2"/>
  <c r="AF11" i="2" s="1"/>
  <c r="AG11" i="2" s="1"/>
  <c r="AH11" i="2" s="1"/>
  <c r="I20" i="6"/>
  <c r="AS10" i="2"/>
  <c r="CI9" i="2"/>
  <c r="CR9" i="2" s="1"/>
  <c r="AX10" i="2"/>
  <c r="AY10" i="2" s="1"/>
  <c r="AZ10" i="2" s="1"/>
  <c r="I11" i="2"/>
  <c r="CO104" i="2"/>
  <c r="CV103" i="2"/>
  <c r="BK9" i="2"/>
  <c r="H23" i="6" s="1"/>
  <c r="BK11" i="3"/>
  <c r="BY10" i="3"/>
  <c r="AI11" i="3"/>
  <c r="J7" i="6" s="1"/>
  <c r="EH7" i="6" s="1"/>
  <c r="N12" i="3"/>
  <c r="T12" i="3"/>
  <c r="F12" i="3"/>
  <c r="BA10" i="2" l="1"/>
  <c r="BV11" i="3"/>
  <c r="Z11" i="2"/>
  <c r="AI11" i="2" s="1"/>
  <c r="K13" i="3"/>
  <c r="L13" i="3" s="1"/>
  <c r="K4" i="6"/>
  <c r="EI4" i="6" s="1"/>
  <c r="BH12" i="3"/>
  <c r="BI12" i="3" s="1"/>
  <c r="J11" i="6"/>
  <c r="EH11" i="6" s="1"/>
  <c r="AN11" i="2"/>
  <c r="AO11" i="2" s="1"/>
  <c r="AP11" i="2" s="1"/>
  <c r="AQ11" i="2" s="1"/>
  <c r="I21" i="6"/>
  <c r="EG21" i="6" s="1"/>
  <c r="EF23" i="6"/>
  <c r="D12" i="2"/>
  <c r="E12" i="2" s="1"/>
  <c r="J17" i="6"/>
  <c r="EG20" i="6"/>
  <c r="EG10" i="6"/>
  <c r="I13" i="6"/>
  <c r="CJ9" i="2"/>
  <c r="CS9" i="2" s="1"/>
  <c r="BT9" i="2"/>
  <c r="R11" i="2"/>
  <c r="BF10" i="2"/>
  <c r="BG10" i="2" s="1"/>
  <c r="CO105" i="2"/>
  <c r="CV104" i="2"/>
  <c r="AF12" i="3"/>
  <c r="CC9" i="2"/>
  <c r="H25" i="6" s="1"/>
  <c r="EF25" i="6" s="1"/>
  <c r="BC11" i="3"/>
  <c r="AA12" i="3"/>
  <c r="G12" i="3"/>
  <c r="U12" i="3"/>
  <c r="AA11" i="2" l="1"/>
  <c r="J19" i="6" s="1"/>
  <c r="EH19" i="6" s="1"/>
  <c r="CK9" i="2"/>
  <c r="CT9" i="2" s="1"/>
  <c r="BB10" i="2"/>
  <c r="I22" i="6" s="1"/>
  <c r="EG22" i="6" s="1"/>
  <c r="AR11" i="2"/>
  <c r="M12" i="2"/>
  <c r="N12" i="2" s="1"/>
  <c r="J18" i="6"/>
  <c r="EH18" i="6" s="1"/>
  <c r="EH17" i="6"/>
  <c r="D13" i="3"/>
  <c r="E13" i="3" s="1"/>
  <c r="K3" i="6"/>
  <c r="EI3" i="6" s="1"/>
  <c r="BO10" i="2"/>
  <c r="BP10" i="2" s="1"/>
  <c r="H24" i="6"/>
  <c r="EF24" i="6" s="1"/>
  <c r="EG13" i="6"/>
  <c r="R13" i="3"/>
  <c r="S13" i="3" s="1"/>
  <c r="K5" i="6"/>
  <c r="EI5" i="6" s="1"/>
  <c r="AG12" i="3"/>
  <c r="AH12" i="3" s="1"/>
  <c r="AI12" i="3" s="1"/>
  <c r="K7" i="6" s="1"/>
  <c r="EI7" i="6" s="1"/>
  <c r="CO106" i="2"/>
  <c r="CV105" i="2"/>
  <c r="BX10" i="2"/>
  <c r="BY10" i="2" s="1"/>
  <c r="BH10" i="2"/>
  <c r="BW11" i="3"/>
  <c r="AB12" i="3"/>
  <c r="AO12" i="3"/>
  <c r="BD11" i="3"/>
  <c r="BX11" i="3"/>
  <c r="F12" i="2"/>
  <c r="G12" i="2" s="1"/>
  <c r="V12" i="2"/>
  <c r="W12" i="2" s="1"/>
  <c r="AW11" i="2" l="1"/>
  <c r="AX11" i="2" s="1"/>
  <c r="AY11" i="2"/>
  <c r="AZ11" i="2" s="1"/>
  <c r="BQ10" i="2"/>
  <c r="BR10" i="2" s="1"/>
  <c r="O12" i="2"/>
  <c r="P12" i="2" s="1"/>
  <c r="Y13" i="3"/>
  <c r="Z13" i="3" s="1"/>
  <c r="K6" i="6"/>
  <c r="EI6" i="6" s="1"/>
  <c r="BY11" i="3"/>
  <c r="J10" i="6"/>
  <c r="CL9" i="2"/>
  <c r="CO107" i="2"/>
  <c r="CV106" i="2"/>
  <c r="AF13" i="3"/>
  <c r="AG13" i="3" s="1"/>
  <c r="BZ10" i="2"/>
  <c r="CA10" i="2" s="1"/>
  <c r="BI10" i="2"/>
  <c r="BA12" i="3"/>
  <c r="BB12" i="3" s="1"/>
  <c r="AP12" i="3"/>
  <c r="AV12" i="3"/>
  <c r="AJ11" i="2"/>
  <c r="J20" i="6" s="1"/>
  <c r="EH20" i="6" s="1"/>
  <c r="H12" i="2"/>
  <c r="BA11" i="2" l="1"/>
  <c r="BB11" i="2" s="1"/>
  <c r="BJ10" i="2"/>
  <c r="BS10" i="2" s="1"/>
  <c r="CB10" i="2" s="1"/>
  <c r="Q12" i="2"/>
  <c r="CG10" i="2"/>
  <c r="H26" i="6"/>
  <c r="AM13" i="3"/>
  <c r="AN13" i="3" s="1"/>
  <c r="K8" i="6"/>
  <c r="CU9" i="2"/>
  <c r="J13" i="6"/>
  <c r="EH10" i="6"/>
  <c r="CV107" i="2"/>
  <c r="CO108" i="2"/>
  <c r="BC12" i="3"/>
  <c r="BD12" i="3" s="1"/>
  <c r="AW12" i="3"/>
  <c r="M13" i="3"/>
  <c r="AE12" i="2"/>
  <c r="AF12" i="2" s="1"/>
  <c r="X12" i="2"/>
  <c r="Y12" i="2" s="1"/>
  <c r="I12" i="2"/>
  <c r="K17" i="6" s="1"/>
  <c r="AS11" i="2"/>
  <c r="BK10" i="2" l="1"/>
  <c r="I23" i="6" s="1"/>
  <c r="EG23" i="6" s="1"/>
  <c r="Z12" i="2"/>
  <c r="AN12" i="2"/>
  <c r="AO12" i="2" s="1"/>
  <c r="AP12" i="2" s="1"/>
  <c r="AQ12" i="2" s="1"/>
  <c r="J21" i="6"/>
  <c r="EH13" i="6"/>
  <c r="EI8" i="6"/>
  <c r="EF26" i="6"/>
  <c r="G25" i="5" s="1"/>
  <c r="E25" i="5" s="1"/>
  <c r="H27" i="6"/>
  <c r="AT13" i="3"/>
  <c r="AU13" i="3" s="1"/>
  <c r="K9" i="6"/>
  <c r="EI9" i="6" s="1"/>
  <c r="AW12" i="2"/>
  <c r="AX12" i="2" s="1"/>
  <c r="J22" i="6"/>
  <c r="EH22" i="6" s="1"/>
  <c r="BA13" i="3"/>
  <c r="BB13" i="3" s="1"/>
  <c r="K10" i="6"/>
  <c r="EI10" i="6" s="1"/>
  <c r="CH10" i="2"/>
  <c r="CQ10" i="2" s="1"/>
  <c r="CP10" i="2"/>
  <c r="EI17" i="6"/>
  <c r="R12" i="2"/>
  <c r="CV108" i="2"/>
  <c r="CO109" i="2"/>
  <c r="BT10" i="2"/>
  <c r="I24" i="6" s="1"/>
  <c r="EG24" i="6" s="1"/>
  <c r="BF11" i="2"/>
  <c r="BG11" i="2" s="1"/>
  <c r="AA13" i="3"/>
  <c r="BQ12" i="3"/>
  <c r="N13" i="3"/>
  <c r="T13" i="3"/>
  <c r="F13" i="3"/>
  <c r="D13" i="2"/>
  <c r="E13" i="2" s="1"/>
  <c r="AG12" i="2"/>
  <c r="AH12" i="2" s="1"/>
  <c r="AI12" i="2" l="1"/>
  <c r="AR12" i="2" s="1"/>
  <c r="AY12" i="2"/>
  <c r="AZ12" i="2" s="1"/>
  <c r="M13" i="2"/>
  <c r="N13" i="2" s="1"/>
  <c r="O13" i="2" s="1"/>
  <c r="P13" i="2" s="1"/>
  <c r="K18" i="6"/>
  <c r="EH21" i="6"/>
  <c r="K14" i="3"/>
  <c r="L14" i="3" s="1"/>
  <c r="L4" i="6"/>
  <c r="EJ4" i="6" s="1"/>
  <c r="CI10" i="2"/>
  <c r="EF27" i="6"/>
  <c r="CV109" i="2"/>
  <c r="CO110" i="2"/>
  <c r="BO11" i="2"/>
  <c r="BP11" i="2" s="1"/>
  <c r="BR12" i="3"/>
  <c r="BW12" i="3"/>
  <c r="BV12" i="3"/>
  <c r="G13" i="3"/>
  <c r="AB13" i="3"/>
  <c r="U13" i="3"/>
  <c r="AA12" i="2"/>
  <c r="K19" i="6" s="1"/>
  <c r="EI19" i="6" s="1"/>
  <c r="BA12" i="2" l="1"/>
  <c r="CJ10" i="2"/>
  <c r="CS10" i="2" s="1"/>
  <c r="CR10" i="2"/>
  <c r="R14" i="3"/>
  <c r="S14" i="3" s="1"/>
  <c r="L5" i="6"/>
  <c r="EJ5" i="6" s="1"/>
  <c r="EI18" i="6"/>
  <c r="Y14" i="3"/>
  <c r="Z14" i="3" s="1"/>
  <c r="L6" i="6"/>
  <c r="EJ6" i="6" s="1"/>
  <c r="BO13" i="3"/>
  <c r="BP13" i="3" s="1"/>
  <c r="K12" i="6"/>
  <c r="EI12" i="6" s="1"/>
  <c r="F28" i="5" s="1"/>
  <c r="D28" i="5" s="1"/>
  <c r="D14" i="3"/>
  <c r="E14" i="3" s="1"/>
  <c r="L3" i="6"/>
  <c r="BB12" i="2"/>
  <c r="CO111" i="2"/>
  <c r="CV110" i="2"/>
  <c r="CC10" i="2"/>
  <c r="BQ11" i="2"/>
  <c r="BR11" i="2" s="1"/>
  <c r="AJ12" i="2"/>
  <c r="BH11" i="2"/>
  <c r="BJ12" i="3"/>
  <c r="AO13" i="3"/>
  <c r="AH13" i="3"/>
  <c r="F13" i="2"/>
  <c r="G13" i="2" s="1"/>
  <c r="V13" i="2"/>
  <c r="W13" i="2" s="1"/>
  <c r="CK10" i="2" l="1"/>
  <c r="CT10" i="2" s="1"/>
  <c r="BX11" i="2"/>
  <c r="BY11" i="2" s="1"/>
  <c r="BZ11" i="2" s="1"/>
  <c r="CA11" i="2" s="1"/>
  <c r="I25" i="6"/>
  <c r="EG25" i="6" s="1"/>
  <c r="EJ3" i="6"/>
  <c r="AE13" i="2"/>
  <c r="AF13" i="2" s="1"/>
  <c r="K20" i="6"/>
  <c r="AW13" i="2"/>
  <c r="AX13" i="2" s="1"/>
  <c r="K22" i="6"/>
  <c r="EI22" i="6" s="1"/>
  <c r="AS12" i="2"/>
  <c r="CO112" i="2"/>
  <c r="CV111" i="2"/>
  <c r="BI11" i="2"/>
  <c r="BK12" i="3"/>
  <c r="AP13" i="3"/>
  <c r="BX12" i="3"/>
  <c r="AV13" i="3"/>
  <c r="BC13" i="3"/>
  <c r="AI13" i="3"/>
  <c r="L7" i="6" s="1"/>
  <c r="EJ7" i="6" s="1"/>
  <c r="H13" i="2"/>
  <c r="CL10" i="2" l="1"/>
  <c r="I26" i="6" s="1"/>
  <c r="BJ11" i="2"/>
  <c r="BS11" i="2" s="1"/>
  <c r="CB11" i="2" s="1"/>
  <c r="Q13" i="2"/>
  <c r="R13" i="2" s="1"/>
  <c r="CU10" i="2"/>
  <c r="AG13" i="2"/>
  <c r="AH13" i="2" s="1"/>
  <c r="AY13" i="2"/>
  <c r="AZ13" i="2" s="1"/>
  <c r="BY12" i="3"/>
  <c r="K11" i="6"/>
  <c r="AN13" i="2"/>
  <c r="AO13" i="2" s="1"/>
  <c r="AP13" i="2" s="1"/>
  <c r="AQ13" i="2" s="1"/>
  <c r="K21" i="6"/>
  <c r="EI21" i="6" s="1"/>
  <c r="I27" i="6"/>
  <c r="EG26" i="6"/>
  <c r="AM14" i="3"/>
  <c r="AN14" i="3" s="1"/>
  <c r="L8" i="6"/>
  <c r="EJ8" i="6" s="1"/>
  <c r="EI20" i="6"/>
  <c r="CO113" i="2"/>
  <c r="CV112" i="2"/>
  <c r="AF14" i="3"/>
  <c r="AG14" i="3" s="1"/>
  <c r="BH13" i="3"/>
  <c r="BI13" i="3" s="1"/>
  <c r="BD13" i="3"/>
  <c r="AW13" i="3"/>
  <c r="M14" i="3"/>
  <c r="I13" i="2"/>
  <c r="L17" i="6" s="1"/>
  <c r="X13" i="2"/>
  <c r="Y13" i="2" s="1"/>
  <c r="BK11" i="2" l="1"/>
  <c r="J23" i="6" s="1"/>
  <c r="EH23" i="6" s="1"/>
  <c r="CG11" i="2"/>
  <c r="EG27" i="6"/>
  <c r="G26" i="5"/>
  <c r="E26" i="5" s="1"/>
  <c r="Z13" i="2"/>
  <c r="AI13" i="2" s="1"/>
  <c r="AR13" i="2" s="1"/>
  <c r="AT14" i="3"/>
  <c r="AU14" i="3" s="1"/>
  <c r="L9" i="6"/>
  <c r="EJ9" i="6" s="1"/>
  <c r="BA14" i="3"/>
  <c r="BB14" i="3" s="1"/>
  <c r="L10" i="6"/>
  <c r="EJ10" i="6" s="1"/>
  <c r="M14" i="2"/>
  <c r="N14" i="2" s="1"/>
  <c r="L18" i="6"/>
  <c r="EJ18" i="6" s="1"/>
  <c r="EJ17" i="6"/>
  <c r="EI11" i="6"/>
  <c r="K13" i="6"/>
  <c r="BT11" i="2"/>
  <c r="CV113" i="2"/>
  <c r="CO114" i="2"/>
  <c r="CC11" i="2"/>
  <c r="BQ13" i="3"/>
  <c r="N14" i="3"/>
  <c r="F14" i="3"/>
  <c r="AA14" i="3"/>
  <c r="T14" i="3"/>
  <c r="D14" i="2"/>
  <c r="E14" i="2" s="1"/>
  <c r="BF12" i="2" l="1"/>
  <c r="BG12" i="2" s="1"/>
  <c r="CH11" i="2"/>
  <c r="CP11" i="2"/>
  <c r="O14" i="2"/>
  <c r="P14" i="2" s="1"/>
  <c r="BA13" i="2"/>
  <c r="BO12" i="2"/>
  <c r="J24" i="6"/>
  <c r="EH24" i="6" s="1"/>
  <c r="EI13" i="6"/>
  <c r="K15" i="3"/>
  <c r="L15" i="3" s="1"/>
  <c r="M4" i="6"/>
  <c r="EK4" i="6" s="1"/>
  <c r="BX12" i="2"/>
  <c r="BY12" i="2" s="1"/>
  <c r="J25" i="6"/>
  <c r="EH25" i="6" s="1"/>
  <c r="CO115" i="2"/>
  <c r="CV114" i="2"/>
  <c r="AB14" i="3"/>
  <c r="U14" i="3"/>
  <c r="G14" i="3"/>
  <c r="BR13" i="3"/>
  <c r="AJ13" i="2"/>
  <c r="AA13" i="2"/>
  <c r="L19" i="6" s="1"/>
  <c r="EJ19" i="6" s="1"/>
  <c r="CQ11" i="2" l="1"/>
  <c r="CI11" i="2"/>
  <c r="AE14" i="2"/>
  <c r="AF14" i="2" s="1"/>
  <c r="AG14" i="2" s="1"/>
  <c r="AH14" i="2" s="1"/>
  <c r="L20" i="6"/>
  <c r="EJ20" i="6" s="1"/>
  <c r="BP12" i="2"/>
  <c r="BQ12" i="2" s="1"/>
  <c r="BR12" i="2" s="1"/>
  <c r="Y15" i="3"/>
  <c r="Z15" i="3" s="1"/>
  <c r="M6" i="6"/>
  <c r="EK6" i="6" s="1"/>
  <c r="D15" i="3"/>
  <c r="E15" i="3" s="1"/>
  <c r="M3" i="6"/>
  <c r="BO14" i="3"/>
  <c r="BP14" i="3" s="1"/>
  <c r="L12" i="6"/>
  <c r="EJ12" i="6" s="1"/>
  <c r="F29" i="5" s="1"/>
  <c r="D29" i="5" s="1"/>
  <c r="R15" i="3"/>
  <c r="S15" i="3" s="1"/>
  <c r="M5" i="6"/>
  <c r="EK5" i="6" s="1"/>
  <c r="BZ12" i="2"/>
  <c r="CA12" i="2" s="1"/>
  <c r="CO116" i="2"/>
  <c r="CV115" i="2"/>
  <c r="BH12" i="2"/>
  <c r="BV13" i="3"/>
  <c r="BW13" i="3"/>
  <c r="F14" i="2"/>
  <c r="G14" i="2" s="1"/>
  <c r="V14" i="2"/>
  <c r="W14" i="2" s="1"/>
  <c r="BB13" i="2"/>
  <c r="AS13" i="2"/>
  <c r="CJ11" i="2" l="1"/>
  <c r="CR11" i="2"/>
  <c r="CK11" i="2"/>
  <c r="CT11" i="2" s="1"/>
  <c r="AW14" i="2"/>
  <c r="AX14" i="2" s="1"/>
  <c r="AY14" i="2" s="1"/>
  <c r="AZ14" i="2" s="1"/>
  <c r="L22" i="6"/>
  <c r="EJ22" i="6" s="1"/>
  <c r="EK3" i="6"/>
  <c r="AN14" i="2"/>
  <c r="AO14" i="2" s="1"/>
  <c r="L21" i="6"/>
  <c r="CV116" i="2"/>
  <c r="CO117" i="2"/>
  <c r="BI12" i="2"/>
  <c r="BJ13" i="3"/>
  <c r="BC14" i="3"/>
  <c r="AO14" i="3"/>
  <c r="M15" i="3"/>
  <c r="H14" i="2"/>
  <c r="CS11" i="2" l="1"/>
  <c r="CL11" i="2"/>
  <c r="BJ12" i="2"/>
  <c r="BS12" i="2" s="1"/>
  <c r="CB12" i="2" s="1"/>
  <c r="Q14" i="2"/>
  <c r="AP14" i="2"/>
  <c r="AQ14" i="2" s="1"/>
  <c r="EJ21" i="6"/>
  <c r="CO118" i="2"/>
  <c r="CV117" i="2"/>
  <c r="BK13" i="3"/>
  <c r="BX13" i="3"/>
  <c r="BD14" i="3"/>
  <c r="N15" i="3"/>
  <c r="AP14" i="3"/>
  <c r="AH14" i="3"/>
  <c r="X14" i="2"/>
  <c r="Y14" i="2" s="1"/>
  <c r="I14" i="2"/>
  <c r="M17" i="6" s="1"/>
  <c r="CG12" i="2" l="1"/>
  <c r="J26" i="6"/>
  <c r="CU11" i="2"/>
  <c r="BK12" i="2"/>
  <c r="K23" i="6" s="1"/>
  <c r="EI23" i="6" s="1"/>
  <c r="Z14" i="2"/>
  <c r="AI14" i="2" s="1"/>
  <c r="R14" i="2"/>
  <c r="M18" i="6" s="1"/>
  <c r="EK18" i="6" s="1"/>
  <c r="BA15" i="3"/>
  <c r="BB15" i="3" s="1"/>
  <c r="M10" i="6"/>
  <c r="EK10" i="6" s="1"/>
  <c r="AM15" i="3"/>
  <c r="AN15" i="3" s="1"/>
  <c r="M8" i="6"/>
  <c r="EK8" i="6" s="1"/>
  <c r="BY13" i="3"/>
  <c r="L11" i="6"/>
  <c r="EK17" i="6"/>
  <c r="K16" i="3"/>
  <c r="L16" i="3" s="1"/>
  <c r="N4" i="6"/>
  <c r="EL4" i="6" s="1"/>
  <c r="BT12" i="2"/>
  <c r="CO119" i="2"/>
  <c r="CV118" i="2"/>
  <c r="CC12" i="2"/>
  <c r="BH14" i="3"/>
  <c r="BI14" i="3" s="1"/>
  <c r="T15" i="3"/>
  <c r="AA15" i="3"/>
  <c r="AI14" i="3"/>
  <c r="M7" i="6" s="1"/>
  <c r="F15" i="3"/>
  <c r="D15" i="2"/>
  <c r="E15" i="2" s="1"/>
  <c r="BF13" i="2" l="1"/>
  <c r="BG13" i="2" s="1"/>
  <c r="EH26" i="6"/>
  <c r="J27" i="6"/>
  <c r="CH12" i="2"/>
  <c r="CQ12" i="2" s="1"/>
  <c r="CP12" i="2"/>
  <c r="M15" i="2"/>
  <c r="N15" i="2" s="1"/>
  <c r="AR14" i="2"/>
  <c r="BA14" i="2" s="1"/>
  <c r="L13" i="6"/>
  <c r="EJ11" i="6"/>
  <c r="EK7" i="6"/>
  <c r="BO13" i="2"/>
  <c r="BP13" i="2" s="1"/>
  <c r="BQ13" i="2" s="1"/>
  <c r="BR13" i="2" s="1"/>
  <c r="K24" i="6"/>
  <c r="BX13" i="2"/>
  <c r="BY13" i="2" s="1"/>
  <c r="K25" i="6"/>
  <c r="EI25" i="6" s="1"/>
  <c r="CO120" i="2"/>
  <c r="CV119" i="2"/>
  <c r="AF15" i="3"/>
  <c r="AG15" i="3" s="1"/>
  <c r="BJ14" i="3"/>
  <c r="BK14" i="3" s="1"/>
  <c r="AB15" i="3"/>
  <c r="U15" i="3"/>
  <c r="G15" i="3"/>
  <c r="AV14" i="3"/>
  <c r="AJ14" i="2"/>
  <c r="AA14" i="2"/>
  <c r="M19" i="6" s="1"/>
  <c r="EK19" i="6" s="1"/>
  <c r="CI12" i="2" l="1"/>
  <c r="CJ12" i="2"/>
  <c r="CS12" i="2" s="1"/>
  <c r="CK12" i="2"/>
  <c r="CT12" i="2" s="1"/>
  <c r="CR12" i="2"/>
  <c r="G27" i="5"/>
  <c r="E27" i="5" s="1"/>
  <c r="EH27" i="6"/>
  <c r="O15" i="2"/>
  <c r="P15" i="2" s="1"/>
  <c r="EI24" i="6"/>
  <c r="D16" i="3"/>
  <c r="E16" i="3" s="1"/>
  <c r="N3" i="6"/>
  <c r="EJ13" i="6"/>
  <c r="R16" i="3"/>
  <c r="S16" i="3" s="1"/>
  <c r="N5" i="6"/>
  <c r="EL5" i="6" s="1"/>
  <c r="BZ13" i="2"/>
  <c r="CA13" i="2" s="1"/>
  <c r="BH15" i="3"/>
  <c r="BI15" i="3" s="1"/>
  <c r="M11" i="6"/>
  <c r="EK11" i="6" s="1"/>
  <c r="AE15" i="2"/>
  <c r="AF15" i="2" s="1"/>
  <c r="M20" i="6"/>
  <c r="EK20" i="6" s="1"/>
  <c r="Y16" i="3"/>
  <c r="Z16" i="3" s="1"/>
  <c r="N6" i="6"/>
  <c r="EL6" i="6" s="1"/>
  <c r="AS14" i="2"/>
  <c r="CO121" i="2"/>
  <c r="CV120" i="2"/>
  <c r="CL12" i="2"/>
  <c r="BH13" i="2"/>
  <c r="AO15" i="3"/>
  <c r="BV14" i="3"/>
  <c r="AW14" i="3"/>
  <c r="BB14" i="2"/>
  <c r="F15" i="2"/>
  <c r="G15" i="2" s="1"/>
  <c r="V15" i="2"/>
  <c r="W15" i="2" s="1"/>
  <c r="AG15" i="2" l="1"/>
  <c r="AH15" i="2" s="1"/>
  <c r="AW15" i="2"/>
  <c r="AX15" i="2" s="1"/>
  <c r="M22" i="6"/>
  <c r="EK22" i="6" s="1"/>
  <c r="AT15" i="3"/>
  <c r="AU15" i="3" s="1"/>
  <c r="M9" i="6"/>
  <c r="CG13" i="2"/>
  <c r="CH13" i="2" s="1"/>
  <c r="CQ13" i="2" s="1"/>
  <c r="K26" i="6"/>
  <c r="AN15" i="2"/>
  <c r="M21" i="6"/>
  <c r="EL3" i="6"/>
  <c r="CO122" i="2"/>
  <c r="CV121" i="2"/>
  <c r="CU12" i="2"/>
  <c r="BI13" i="2"/>
  <c r="AP15" i="3"/>
  <c r="M16" i="3"/>
  <c r="BC15" i="3"/>
  <c r="BQ14" i="3"/>
  <c r="BW14" i="3"/>
  <c r="H15" i="2"/>
  <c r="Q15" i="2" s="1"/>
  <c r="BJ13" i="2" l="1"/>
  <c r="BS13" i="2" s="1"/>
  <c r="CP13" i="2"/>
  <c r="AY15" i="2"/>
  <c r="AZ15" i="2" s="1"/>
  <c r="AO15" i="2"/>
  <c r="AP15" i="2" s="1"/>
  <c r="AQ15" i="2" s="1"/>
  <c r="AM16" i="3"/>
  <c r="AN16" i="3" s="1"/>
  <c r="N8" i="6"/>
  <c r="EL8" i="6" s="1"/>
  <c r="EI26" i="6"/>
  <c r="G28" i="5" s="1"/>
  <c r="E28" i="5" s="1"/>
  <c r="K27" i="6"/>
  <c r="EK21" i="6"/>
  <c r="EK9" i="6"/>
  <c r="R15" i="2"/>
  <c r="CO123" i="2"/>
  <c r="CV122" i="2"/>
  <c r="CI13" i="2"/>
  <c r="CJ13" i="2" s="1"/>
  <c r="CS13" i="2" s="1"/>
  <c r="BD15" i="3"/>
  <c r="BJ15" i="3"/>
  <c r="BR14" i="3"/>
  <c r="BX14" i="3"/>
  <c r="N16" i="3"/>
  <c r="AA16" i="3"/>
  <c r="AH15" i="3"/>
  <c r="F16" i="3"/>
  <c r="I15" i="2"/>
  <c r="N17" i="6" s="1"/>
  <c r="X15" i="2"/>
  <c r="Y15" i="2" s="1"/>
  <c r="CB13" i="2" l="1"/>
  <c r="CK13" i="2" s="1"/>
  <c r="BK13" i="2"/>
  <c r="L23" i="6" s="1"/>
  <c r="EJ23" i="6" s="1"/>
  <c r="Z15" i="2"/>
  <c r="AI15" i="2" s="1"/>
  <c r="EL17" i="6"/>
  <c r="K17" i="3"/>
  <c r="L17" i="3" s="1"/>
  <c r="O4" i="6"/>
  <c r="EM4" i="6" s="1"/>
  <c r="BA16" i="3"/>
  <c r="BB16" i="3" s="1"/>
  <c r="N10" i="6"/>
  <c r="EL10" i="6" s="1"/>
  <c r="EI27" i="6"/>
  <c r="M16" i="2"/>
  <c r="N16" i="2" s="1"/>
  <c r="O16" i="2" s="1"/>
  <c r="N18" i="6"/>
  <c r="BO15" i="3"/>
  <c r="BP15" i="3" s="1"/>
  <c r="M12" i="6"/>
  <c r="BT13" i="2"/>
  <c r="CO124" i="2"/>
  <c r="CV123" i="2"/>
  <c r="CR13" i="2"/>
  <c r="BK15" i="3"/>
  <c r="BY14" i="3"/>
  <c r="G16" i="3"/>
  <c r="AB16" i="3"/>
  <c r="AI15" i="3"/>
  <c r="N7" i="6" s="1"/>
  <c r="AV15" i="3"/>
  <c r="D16" i="2"/>
  <c r="E16" i="2" s="1"/>
  <c r="BF14" i="2" l="1"/>
  <c r="BG14" i="2" s="1"/>
  <c r="CC13" i="2"/>
  <c r="EL18" i="6"/>
  <c r="AR15" i="2"/>
  <c r="BA15" i="2" s="1"/>
  <c r="P16" i="2"/>
  <c r="Y17" i="3"/>
  <c r="Z17" i="3" s="1"/>
  <c r="O6" i="6"/>
  <c r="EM6" i="6" s="1"/>
  <c r="BO14" i="2"/>
  <c r="L24" i="6"/>
  <c r="EJ24" i="6" s="1"/>
  <c r="EK12" i="6"/>
  <c r="F30" i="5" s="1"/>
  <c r="D30" i="5" s="1"/>
  <c r="M13" i="6"/>
  <c r="EL7" i="6"/>
  <c r="D17" i="3"/>
  <c r="E17" i="3" s="1"/>
  <c r="O3" i="6"/>
  <c r="EM3" i="6" s="1"/>
  <c r="BX14" i="2"/>
  <c r="BY14" i="2" s="1"/>
  <c r="BZ14" i="2" s="1"/>
  <c r="CA14" i="2" s="1"/>
  <c r="L25" i="6"/>
  <c r="EJ25" i="6" s="1"/>
  <c r="BH16" i="3"/>
  <c r="BI16" i="3" s="1"/>
  <c r="N11" i="6"/>
  <c r="EL11" i="6" s="1"/>
  <c r="CO125" i="2"/>
  <c r="CV125" i="2" s="1"/>
  <c r="CV124" i="2"/>
  <c r="AF16" i="3"/>
  <c r="AG16" i="3" s="1"/>
  <c r="CT13" i="2"/>
  <c r="T16" i="3"/>
  <c r="AW15" i="3"/>
  <c r="N9" i="6" s="1"/>
  <c r="EL9" i="6" s="1"/>
  <c r="AO16" i="3"/>
  <c r="AA15" i="2"/>
  <c r="N19" i="6" s="1"/>
  <c r="EL19" i="6" l="1"/>
  <c r="BP14" i="2"/>
  <c r="BQ14" i="2" s="1"/>
  <c r="BR14" i="2" s="1"/>
  <c r="EK13" i="6"/>
  <c r="CL13" i="2"/>
  <c r="BH14" i="2"/>
  <c r="AT16" i="3"/>
  <c r="AU16" i="3" s="1"/>
  <c r="BC16" i="3"/>
  <c r="BJ16" i="3"/>
  <c r="BV15" i="3"/>
  <c r="AP16" i="3"/>
  <c r="U16" i="3"/>
  <c r="F16" i="2"/>
  <c r="G16" i="2" s="1"/>
  <c r="V16" i="2"/>
  <c r="W16" i="2" s="1"/>
  <c r="AJ15" i="2"/>
  <c r="CG14" i="2" l="1"/>
  <c r="CH14" i="2" s="1"/>
  <c r="CQ14" i="2" s="1"/>
  <c r="L26" i="6"/>
  <c r="R17" i="3"/>
  <c r="S17" i="3" s="1"/>
  <c r="O5" i="6"/>
  <c r="EM5" i="6" s="1"/>
  <c r="AE16" i="2"/>
  <c r="AF16" i="2" s="1"/>
  <c r="N20" i="6"/>
  <c r="AM17" i="3"/>
  <c r="AN17" i="3" s="1"/>
  <c r="O8" i="6"/>
  <c r="AV16" i="3"/>
  <c r="AW16" i="3" s="1"/>
  <c r="CU13" i="2"/>
  <c r="BI14" i="2"/>
  <c r="BQ15" i="3"/>
  <c r="BW15" i="3"/>
  <c r="BK16" i="3"/>
  <c r="BD16" i="3"/>
  <c r="M17" i="3"/>
  <c r="AS15" i="2"/>
  <c r="N21" i="6" s="1"/>
  <c r="H16" i="2"/>
  <c r="BJ14" i="2" l="1"/>
  <c r="BS14" i="2" s="1"/>
  <c r="CB14" i="2" s="1"/>
  <c r="Q16" i="2"/>
  <c r="EL21" i="6"/>
  <c r="AG16" i="2"/>
  <c r="AH16" i="2" s="1"/>
  <c r="CP14" i="2"/>
  <c r="BH17" i="3"/>
  <c r="BI17" i="3" s="1"/>
  <c r="O11" i="6"/>
  <c r="EM11" i="6" s="1"/>
  <c r="EM8" i="6"/>
  <c r="EL20" i="6"/>
  <c r="EJ26" i="6"/>
  <c r="G29" i="5" s="1"/>
  <c r="E29" i="5" s="1"/>
  <c r="L27" i="6"/>
  <c r="BA17" i="3"/>
  <c r="BB17" i="3" s="1"/>
  <c r="O10" i="6"/>
  <c r="EM10" i="6" s="1"/>
  <c r="AT17" i="3"/>
  <c r="AU17" i="3" s="1"/>
  <c r="O9" i="6"/>
  <c r="EM9" i="6" s="1"/>
  <c r="R16" i="2"/>
  <c r="CI14" i="2"/>
  <c r="CJ14" i="2" s="1"/>
  <c r="CS14" i="2" s="1"/>
  <c r="BK14" i="2"/>
  <c r="M23" i="6" s="1"/>
  <c r="BR15" i="3"/>
  <c r="BX15" i="3"/>
  <c r="N17" i="3"/>
  <c r="AH16" i="3"/>
  <c r="X16" i="2"/>
  <c r="Y16" i="2" s="1"/>
  <c r="I16" i="2"/>
  <c r="O17" i="6" s="1"/>
  <c r="BB15" i="2"/>
  <c r="AN16" i="2"/>
  <c r="AO16" i="2" s="1"/>
  <c r="CK14" i="2" l="1"/>
  <c r="Z16" i="2"/>
  <c r="BT14" i="2"/>
  <c r="BO15" i="2" s="1"/>
  <c r="BP15" i="2" s="1"/>
  <c r="EK23" i="6"/>
  <c r="AW16" i="2"/>
  <c r="AX16" i="2" s="1"/>
  <c r="N22" i="6"/>
  <c r="K18" i="3"/>
  <c r="L18" i="3" s="1"/>
  <c r="P4" i="6"/>
  <c r="EM17" i="6"/>
  <c r="EJ27" i="6"/>
  <c r="BO16" i="3"/>
  <c r="BP16" i="3" s="1"/>
  <c r="N12" i="6"/>
  <c r="M17" i="2"/>
  <c r="N17" i="2" s="1"/>
  <c r="O17" i="2" s="1"/>
  <c r="O18" i="6"/>
  <c r="EM18" i="6" s="1"/>
  <c r="CR14" i="2"/>
  <c r="CC14" i="2"/>
  <c r="BF15" i="2"/>
  <c r="BG15" i="2" s="1"/>
  <c r="BY15" i="3"/>
  <c r="F17" i="3"/>
  <c r="AI16" i="3"/>
  <c r="O7" i="6" s="1"/>
  <c r="D17" i="2"/>
  <c r="E17" i="2" s="1"/>
  <c r="M24" i="6" l="1"/>
  <c r="EK24" i="6" s="1"/>
  <c r="EN4" i="6"/>
  <c r="AI16" i="2"/>
  <c r="AY16" i="2"/>
  <c r="AZ16" i="2" s="1"/>
  <c r="BQ15" i="2"/>
  <c r="BR15" i="2" s="1"/>
  <c r="P17" i="2"/>
  <c r="EM7" i="6"/>
  <c r="BX15" i="2"/>
  <c r="BY15" i="2" s="1"/>
  <c r="BZ15" i="2" s="1"/>
  <c r="CA15" i="2" s="1"/>
  <c r="M25" i="6"/>
  <c r="EK25" i="6" s="1"/>
  <c r="N13" i="6"/>
  <c r="EL12" i="6"/>
  <c r="F31" i="5" s="1"/>
  <c r="D31" i="5" s="1"/>
  <c r="EL22" i="6"/>
  <c r="AF17" i="3"/>
  <c r="AG17" i="3" s="1"/>
  <c r="CT14" i="2"/>
  <c r="G17" i="3"/>
  <c r="P3" i="6" s="1"/>
  <c r="AA17" i="3"/>
  <c r="AP16" i="2"/>
  <c r="EN3" i="6" l="1"/>
  <c r="EL13" i="6"/>
  <c r="AQ16" i="2"/>
  <c r="AR16" i="2" s="1"/>
  <c r="CL14" i="2"/>
  <c r="BH15" i="2"/>
  <c r="D18" i="3"/>
  <c r="E18" i="3" s="1"/>
  <c r="BC17" i="3"/>
  <c r="BV16" i="3"/>
  <c r="AB17" i="3"/>
  <c r="T17" i="3"/>
  <c r="AV17" i="3"/>
  <c r="AO17" i="3"/>
  <c r="AJ16" i="2"/>
  <c r="AA16" i="2"/>
  <c r="O19" i="6" s="1"/>
  <c r="F17" i="2"/>
  <c r="G17" i="2" s="1"/>
  <c r="BA16" i="2" l="1"/>
  <c r="CG15" i="2"/>
  <c r="CH15" i="2" s="1"/>
  <c r="CQ15" i="2" s="1"/>
  <c r="M26" i="6"/>
  <c r="EM19" i="6"/>
  <c r="AE17" i="2"/>
  <c r="AF17" i="2" s="1"/>
  <c r="O20" i="6"/>
  <c r="EM20" i="6" s="1"/>
  <c r="Y18" i="3"/>
  <c r="Z18" i="3" s="1"/>
  <c r="P6" i="6"/>
  <c r="BB16" i="2"/>
  <c r="CU14" i="2"/>
  <c r="BI15" i="2"/>
  <c r="BQ16" i="3"/>
  <c r="BW16" i="3"/>
  <c r="AW17" i="3"/>
  <c r="BD17" i="3"/>
  <c r="AH17" i="3"/>
  <c r="M18" i="3"/>
  <c r="AP17" i="3"/>
  <c r="U17" i="3"/>
  <c r="V17" i="2"/>
  <c r="W17" i="2" s="1"/>
  <c r="BJ15" i="2" l="1"/>
  <c r="BS15" i="2" s="1"/>
  <c r="CB15" i="2" s="1"/>
  <c r="CP15" i="2"/>
  <c r="EN6" i="6"/>
  <c r="AG17" i="2"/>
  <c r="AH17" i="2" s="1"/>
  <c r="AM18" i="3"/>
  <c r="AN18" i="3" s="1"/>
  <c r="P8" i="6"/>
  <c r="M27" i="6"/>
  <c r="EK26" i="6"/>
  <c r="G30" i="5" s="1"/>
  <c r="E30" i="5" s="1"/>
  <c r="AT18" i="3"/>
  <c r="AU18" i="3" s="1"/>
  <c r="P9" i="6"/>
  <c r="R18" i="3"/>
  <c r="S18" i="3" s="1"/>
  <c r="P5" i="6"/>
  <c r="D7" i="5" s="1"/>
  <c r="BA18" i="3"/>
  <c r="BB18" i="3" s="1"/>
  <c r="P10" i="6"/>
  <c r="AW17" i="2"/>
  <c r="AX17" i="2" s="1"/>
  <c r="O22" i="6"/>
  <c r="EM22" i="6" s="1"/>
  <c r="CI15" i="2"/>
  <c r="CJ15" i="2" s="1"/>
  <c r="CS15" i="2" s="1"/>
  <c r="BR16" i="3"/>
  <c r="BX16" i="3"/>
  <c r="N18" i="3"/>
  <c r="AI17" i="3"/>
  <c r="P7" i="6" s="1"/>
  <c r="D6" i="5" s="1"/>
  <c r="F18" i="3"/>
  <c r="AS16" i="2"/>
  <c r="H17" i="2"/>
  <c r="D10" i="5" l="1"/>
  <c r="BK15" i="2"/>
  <c r="N23" i="6" s="1"/>
  <c r="EL23" i="6" s="1"/>
  <c r="CK15" i="2"/>
  <c r="EN8" i="6"/>
  <c r="D8" i="5"/>
  <c r="EN7" i="6"/>
  <c r="D13" i="5"/>
  <c r="EN5" i="6"/>
  <c r="D9" i="5"/>
  <c r="EN9" i="6"/>
  <c r="D11" i="5"/>
  <c r="EN10" i="6"/>
  <c r="D12" i="5"/>
  <c r="Q17" i="2"/>
  <c r="AY17" i="2"/>
  <c r="AZ17" i="2" s="1"/>
  <c r="EK27" i="6"/>
  <c r="K19" i="3"/>
  <c r="L19" i="3" s="1"/>
  <c r="Q4" i="6"/>
  <c r="AN17" i="2"/>
  <c r="AO17" i="2" s="1"/>
  <c r="O21" i="6"/>
  <c r="BY16" i="3"/>
  <c r="O12" i="6"/>
  <c r="BT15" i="2"/>
  <c r="I17" i="2"/>
  <c r="AF18" i="3"/>
  <c r="AG18" i="3" s="1"/>
  <c r="CR15" i="2"/>
  <c r="CC15" i="2"/>
  <c r="BO17" i="3"/>
  <c r="BP17" i="3" s="1"/>
  <c r="G18" i="3"/>
  <c r="Q3" i="6" s="1"/>
  <c r="EO3" i="6" s="1"/>
  <c r="AA18" i="3"/>
  <c r="X17" i="2"/>
  <c r="BF16" i="2" l="1"/>
  <c r="BG16" i="2" s="1"/>
  <c r="Y17" i="2"/>
  <c r="Z17" i="2" s="1"/>
  <c r="AP17" i="2"/>
  <c r="AQ17" i="2" s="1"/>
  <c r="O13" i="6"/>
  <c r="EM12" i="6"/>
  <c r="F32" i="5" s="1"/>
  <c r="D32" i="5" s="1"/>
  <c r="D18" i="2"/>
  <c r="E18" i="2" s="1"/>
  <c r="F18" i="2" s="1"/>
  <c r="G18" i="2" s="1"/>
  <c r="P17" i="6"/>
  <c r="BO16" i="2"/>
  <c r="BP16" i="2" s="1"/>
  <c r="BQ16" i="2" s="1"/>
  <c r="BR16" i="2" s="1"/>
  <c r="N24" i="6"/>
  <c r="EO4" i="6"/>
  <c r="EM21" i="6"/>
  <c r="BX16" i="2"/>
  <c r="BY16" i="2" s="1"/>
  <c r="N25" i="6"/>
  <c r="D19" i="3"/>
  <c r="E19" i="3" s="1"/>
  <c r="AO18" i="3"/>
  <c r="BJ17" i="3"/>
  <c r="BV17" i="3"/>
  <c r="AB18" i="3"/>
  <c r="R17" i="2"/>
  <c r="AI17" i="2" l="1"/>
  <c r="EL25" i="6"/>
  <c r="EL24" i="6"/>
  <c r="BZ16" i="2"/>
  <c r="CA16" i="2" s="1"/>
  <c r="Y19" i="3"/>
  <c r="Z19" i="3" s="1"/>
  <c r="Q6" i="6"/>
  <c r="EO6" i="6" s="1"/>
  <c r="EM13" i="6"/>
  <c r="M18" i="2"/>
  <c r="N18" i="2" s="1"/>
  <c r="O18" i="2" s="1"/>
  <c r="P18" i="6"/>
  <c r="EN17" i="6"/>
  <c r="H18" i="2"/>
  <c r="CT15" i="2"/>
  <c r="CL15" i="2"/>
  <c r="N26" i="6" s="1"/>
  <c r="BH16" i="2"/>
  <c r="AV18" i="3"/>
  <c r="BW17" i="3"/>
  <c r="M19" i="3"/>
  <c r="BQ17" i="3"/>
  <c r="BK17" i="3"/>
  <c r="AP18" i="3"/>
  <c r="T18" i="3"/>
  <c r="EN18" i="6" l="1"/>
  <c r="AR17" i="2"/>
  <c r="BA17" i="2" s="1"/>
  <c r="BH18" i="3"/>
  <c r="BI18" i="3" s="1"/>
  <c r="P11" i="6"/>
  <c r="D14" i="5" s="1"/>
  <c r="EL26" i="6"/>
  <c r="G31" i="5" s="1"/>
  <c r="E31" i="5" s="1"/>
  <c r="N27" i="6"/>
  <c r="AM19" i="3"/>
  <c r="AN19" i="3" s="1"/>
  <c r="Q8" i="6"/>
  <c r="EO8" i="6" s="1"/>
  <c r="I18" i="2"/>
  <c r="P18" i="2"/>
  <c r="Q18" i="2" s="1"/>
  <c r="CG16" i="2"/>
  <c r="CH16" i="2" s="1"/>
  <c r="CU15" i="2"/>
  <c r="BI16" i="2"/>
  <c r="BJ16" i="2" s="1"/>
  <c r="BR17" i="3"/>
  <c r="BX17" i="3"/>
  <c r="AW18" i="3"/>
  <c r="U18" i="3"/>
  <c r="N19" i="3"/>
  <c r="AH18" i="3"/>
  <c r="AJ17" i="2"/>
  <c r="AA17" i="2"/>
  <c r="P19" i="6" s="1"/>
  <c r="E9" i="5" s="1"/>
  <c r="BS16" i="2" l="1"/>
  <c r="CB16" i="2" s="1"/>
  <c r="AE18" i="2"/>
  <c r="AF18" i="2" s="1"/>
  <c r="P20" i="6"/>
  <c r="AT19" i="3"/>
  <c r="AU19" i="3" s="1"/>
  <c r="Q9" i="6"/>
  <c r="EO9" i="6" s="1"/>
  <c r="EN11" i="6"/>
  <c r="R19" i="3"/>
  <c r="S19" i="3" s="1"/>
  <c r="Q5" i="6"/>
  <c r="D19" i="2"/>
  <c r="E19" i="2" s="1"/>
  <c r="F19" i="2" s="1"/>
  <c r="Q17" i="6"/>
  <c r="EN19" i="6"/>
  <c r="K20" i="3"/>
  <c r="L20" i="3" s="1"/>
  <c r="R4" i="6"/>
  <c r="EP4" i="6" s="1"/>
  <c r="BO18" i="3"/>
  <c r="BP18" i="3" s="1"/>
  <c r="P12" i="6"/>
  <c r="EL27" i="6"/>
  <c r="R18" i="2"/>
  <c r="CQ16" i="2"/>
  <c r="CP16" i="2"/>
  <c r="BY17" i="3"/>
  <c r="BK16" i="2"/>
  <c r="O23" i="6" s="1"/>
  <c r="AI18" i="3"/>
  <c r="Q7" i="6" s="1"/>
  <c r="EO7" i="6" s="1"/>
  <c r="F19" i="3"/>
  <c r="V18" i="2"/>
  <c r="W18" i="2" s="1"/>
  <c r="EN20" i="6" l="1"/>
  <c r="E7" i="5"/>
  <c r="EN12" i="6"/>
  <c r="F33" i="5" s="1"/>
  <c r="D33" i="5" s="1"/>
  <c r="D5" i="5"/>
  <c r="D15" i="5" s="1"/>
  <c r="AG18" i="2"/>
  <c r="EO17" i="6"/>
  <c r="G19" i="2"/>
  <c r="H19" i="2" s="1"/>
  <c r="P13" i="6"/>
  <c r="EM23" i="6"/>
  <c r="M19" i="2"/>
  <c r="N19" i="2" s="1"/>
  <c r="O19" i="2" s="1"/>
  <c r="P19" i="2" s="1"/>
  <c r="Q18" i="6"/>
  <c r="EO18" i="6" s="1"/>
  <c r="EO5" i="6"/>
  <c r="BT16" i="2"/>
  <c r="AF19" i="3"/>
  <c r="AG19" i="3" s="1"/>
  <c r="CC16" i="2"/>
  <c r="CI16" i="2"/>
  <c r="BF17" i="2"/>
  <c r="BG17" i="2" s="1"/>
  <c r="BQ18" i="3"/>
  <c r="G19" i="3"/>
  <c r="BJ18" i="3"/>
  <c r="AS17" i="2"/>
  <c r="P21" i="6" s="1"/>
  <c r="E6" i="5" s="1"/>
  <c r="EN13" i="6" l="1"/>
  <c r="AH18" i="2"/>
  <c r="Q19" i="2"/>
  <c r="R19" i="2" s="1"/>
  <c r="EN21" i="6"/>
  <c r="I19" i="2"/>
  <c r="D20" i="3"/>
  <c r="E20" i="3" s="1"/>
  <c r="R3" i="6"/>
  <c r="BX17" i="2"/>
  <c r="BY17" i="2" s="1"/>
  <c r="O25" i="6"/>
  <c r="EM25" i="6" s="1"/>
  <c r="BO17" i="2"/>
  <c r="O24" i="6"/>
  <c r="EM24" i="6" s="1"/>
  <c r="CJ16" i="2"/>
  <c r="CK16" i="2" s="1"/>
  <c r="CR16" i="2"/>
  <c r="BV18" i="3"/>
  <c r="BW18" i="3"/>
  <c r="BK18" i="3"/>
  <c r="BC18" i="3"/>
  <c r="T19" i="3"/>
  <c r="BR18" i="3"/>
  <c r="AA19" i="3"/>
  <c r="BB17" i="2"/>
  <c r="AN18" i="2"/>
  <c r="AO18" i="2" s="1"/>
  <c r="X18" i="2"/>
  <c r="BH19" i="3" l="1"/>
  <c r="BI19" i="3" s="1"/>
  <c r="Q11" i="6"/>
  <c r="EO11" i="6" s="1"/>
  <c r="BZ17" i="2"/>
  <c r="CA17" i="2" s="1"/>
  <c r="BO19" i="3"/>
  <c r="BP19" i="3" s="1"/>
  <c r="Q12" i="6"/>
  <c r="EO12" i="6" s="1"/>
  <c r="F34" i="5" s="1"/>
  <c r="D34" i="5" s="1"/>
  <c r="M20" i="2"/>
  <c r="N20" i="2" s="1"/>
  <c r="O20" i="2" s="1"/>
  <c r="R18" i="6"/>
  <c r="EP18" i="6" s="1"/>
  <c r="BP17" i="2"/>
  <c r="BQ17" i="2" s="1"/>
  <c r="BR17" i="2" s="1"/>
  <c r="AW18" i="2"/>
  <c r="AX18" i="2" s="1"/>
  <c r="AY18" i="2" s="1"/>
  <c r="AZ18" i="2" s="1"/>
  <c r="P22" i="6"/>
  <c r="EP3" i="6"/>
  <c r="D20" i="2"/>
  <c r="E20" i="2" s="1"/>
  <c r="F20" i="2" s="1"/>
  <c r="R17" i="6"/>
  <c r="Y18" i="2"/>
  <c r="Z18" i="2" s="1"/>
  <c r="CT16" i="2"/>
  <c r="CS16" i="2"/>
  <c r="BH17" i="2"/>
  <c r="AH19" i="3"/>
  <c r="AB19" i="3"/>
  <c r="U19" i="3"/>
  <c r="BD18" i="3"/>
  <c r="BX18" i="3"/>
  <c r="AO19" i="3"/>
  <c r="E8" i="5" l="1"/>
  <c r="E13" i="5"/>
  <c r="E10" i="5"/>
  <c r="AI18" i="2"/>
  <c r="P20" i="2"/>
  <c r="Y20" i="3"/>
  <c r="Z20" i="3" s="1"/>
  <c r="R6" i="6"/>
  <c r="EP6" i="6" s="1"/>
  <c r="R20" i="3"/>
  <c r="S20" i="3" s="1"/>
  <c r="R5" i="6"/>
  <c r="EN22" i="6"/>
  <c r="G20" i="2"/>
  <c r="BA19" i="3"/>
  <c r="BB19" i="3" s="1"/>
  <c r="Q10" i="6"/>
  <c r="EP17" i="6"/>
  <c r="CL16" i="2"/>
  <c r="CG17" i="2" s="1"/>
  <c r="CH17" i="2" s="1"/>
  <c r="BI17" i="2"/>
  <c r="AV19" i="3"/>
  <c r="AP19" i="3"/>
  <c r="BY18" i="3"/>
  <c r="M20" i="3"/>
  <c r="AI19" i="3"/>
  <c r="R7" i="6" s="1"/>
  <c r="EP7" i="6" s="1"/>
  <c r="AP18" i="2"/>
  <c r="AQ18" i="2" s="1"/>
  <c r="AA18" i="2"/>
  <c r="Q19" i="6" s="1"/>
  <c r="BJ17" i="2" l="1"/>
  <c r="BS17" i="2" s="1"/>
  <c r="CB17" i="2" s="1"/>
  <c r="AJ18" i="2"/>
  <c r="AE19" i="2" s="1"/>
  <c r="AF19" i="2" s="1"/>
  <c r="AG19" i="2" s="1"/>
  <c r="AR18" i="2"/>
  <c r="EO19" i="6"/>
  <c r="EO10" i="6"/>
  <c r="Q13" i="6"/>
  <c r="EP5" i="6"/>
  <c r="CU16" i="2"/>
  <c r="O26" i="6"/>
  <c r="AM20" i="3"/>
  <c r="AN20" i="3" s="1"/>
  <c r="R8" i="6"/>
  <c r="EP8" i="6" s="1"/>
  <c r="H20" i="2"/>
  <c r="Q20" i="2" s="1"/>
  <c r="AF20" i="3"/>
  <c r="AG20" i="3" s="1"/>
  <c r="CP17" i="2"/>
  <c r="AW19" i="3"/>
  <c r="N20" i="3"/>
  <c r="T20" i="3"/>
  <c r="F20" i="3"/>
  <c r="BJ19" i="3"/>
  <c r="V19" i="2"/>
  <c r="W19" i="2" s="1"/>
  <c r="BK17" i="2" l="1"/>
  <c r="BF18" i="2" s="1"/>
  <c r="BG18" i="2" s="1"/>
  <c r="BH18" i="2" s="1"/>
  <c r="BI18" i="2" s="1"/>
  <c r="Q20" i="6"/>
  <c r="EO20" i="6" s="1"/>
  <c r="R20" i="2"/>
  <c r="M21" i="2" s="1"/>
  <c r="BA18" i="2"/>
  <c r="AH19" i="2"/>
  <c r="EM26" i="6"/>
  <c r="G32" i="5" s="1"/>
  <c r="E32" i="5" s="1"/>
  <c r="O27" i="6"/>
  <c r="I20" i="2"/>
  <c r="AT20" i="3"/>
  <c r="AU20" i="3" s="1"/>
  <c r="R9" i="6"/>
  <c r="K21" i="3"/>
  <c r="L21" i="3" s="1"/>
  <c r="S4" i="6"/>
  <c r="EQ4" i="6" s="1"/>
  <c r="EO13" i="6"/>
  <c r="BT17" i="2"/>
  <c r="CC17" i="2"/>
  <c r="CI17" i="2"/>
  <c r="CQ17" i="2"/>
  <c r="AO20" i="3"/>
  <c r="AH20" i="3"/>
  <c r="BK19" i="3"/>
  <c r="U20" i="3"/>
  <c r="G20" i="3"/>
  <c r="BC19" i="3"/>
  <c r="AA20" i="3"/>
  <c r="S18" i="6" l="1"/>
  <c r="EQ18" i="6" s="1"/>
  <c r="P23" i="6"/>
  <c r="E11" i="5" s="1"/>
  <c r="BJ18" i="2"/>
  <c r="BO18" i="2"/>
  <c r="P24" i="6"/>
  <c r="EP9" i="6"/>
  <c r="EM27" i="6"/>
  <c r="BX18" i="2"/>
  <c r="BY18" i="2" s="1"/>
  <c r="P25" i="6"/>
  <c r="D21" i="3"/>
  <c r="E21" i="3" s="1"/>
  <c r="S3" i="6"/>
  <c r="EQ3" i="6" s="1"/>
  <c r="R21" i="3"/>
  <c r="S21" i="3" s="1"/>
  <c r="S5" i="6"/>
  <c r="EQ5" i="6" s="1"/>
  <c r="BH20" i="3"/>
  <c r="BI20" i="3" s="1"/>
  <c r="R11" i="6"/>
  <c r="EP11" i="6" s="1"/>
  <c r="N21" i="2"/>
  <c r="O21" i="2" s="1"/>
  <c r="D21" i="2"/>
  <c r="E21" i="2" s="1"/>
  <c r="F21" i="2" s="1"/>
  <c r="S17" i="6"/>
  <c r="CJ17" i="2"/>
  <c r="CS17" i="2" s="1"/>
  <c r="CR17" i="2"/>
  <c r="AV20" i="3"/>
  <c r="AI20" i="3"/>
  <c r="S7" i="6" s="1"/>
  <c r="EQ7" i="6" s="1"/>
  <c r="AP20" i="3"/>
  <c r="BD19" i="3"/>
  <c r="AB20" i="3"/>
  <c r="X19" i="2"/>
  <c r="AS18" i="2"/>
  <c r="Q21" i="6" s="1"/>
  <c r="BB18" i="2"/>
  <c r="EN23" i="6" l="1"/>
  <c r="CK17" i="2"/>
  <c r="CL17" i="2" s="1"/>
  <c r="P26" i="6" s="1"/>
  <c r="E5" i="5" s="1"/>
  <c r="EN25" i="6"/>
  <c r="E14" i="5"/>
  <c r="EN24" i="6"/>
  <c r="E12" i="5"/>
  <c r="P21" i="2"/>
  <c r="BZ18" i="2"/>
  <c r="CA18" i="2" s="1"/>
  <c r="AW19" i="2"/>
  <c r="AX19" i="2" s="1"/>
  <c r="AY19" i="2" s="1"/>
  <c r="AZ19" i="2" s="1"/>
  <c r="Q22" i="6"/>
  <c r="EO22" i="6" s="1"/>
  <c r="EO21" i="6"/>
  <c r="AM21" i="3"/>
  <c r="AN21" i="3" s="1"/>
  <c r="S8" i="6"/>
  <c r="EQ17" i="6"/>
  <c r="BA20" i="3"/>
  <c r="BB20" i="3" s="1"/>
  <c r="R10" i="6"/>
  <c r="Y21" i="3"/>
  <c r="Z21" i="3" s="1"/>
  <c r="S6" i="6"/>
  <c r="EQ6" i="6" s="1"/>
  <c r="G21" i="2"/>
  <c r="BP18" i="2"/>
  <c r="BQ18" i="2" s="1"/>
  <c r="Y19" i="2"/>
  <c r="Z19" i="2" s="1"/>
  <c r="AF21" i="3"/>
  <c r="AG21" i="3" s="1"/>
  <c r="AW20" i="3"/>
  <c r="BJ20" i="3"/>
  <c r="BW19" i="3"/>
  <c r="BV19" i="3"/>
  <c r="BK18" i="2"/>
  <c r="AN19" i="2"/>
  <c r="AO19" i="2" s="1"/>
  <c r="E15" i="5" l="1"/>
  <c r="BR18" i="2"/>
  <c r="BS18" i="2" s="1"/>
  <c r="AI19" i="2"/>
  <c r="EN26" i="6"/>
  <c r="G33" i="5" s="1"/>
  <c r="E33" i="5" s="1"/>
  <c r="P27" i="6"/>
  <c r="BF19" i="2"/>
  <c r="BG19" i="2" s="1"/>
  <c r="Q23" i="6"/>
  <c r="EO23" i="6" s="1"/>
  <c r="EP10" i="6"/>
  <c r="EQ8" i="6"/>
  <c r="AT21" i="3"/>
  <c r="AU21" i="3" s="1"/>
  <c r="S9" i="6"/>
  <c r="EQ9" i="6" s="1"/>
  <c r="H21" i="2"/>
  <c r="CT17" i="2"/>
  <c r="CU17" i="2"/>
  <c r="CG18" i="2"/>
  <c r="CH18" i="2" s="1"/>
  <c r="BK20" i="3"/>
  <c r="M21" i="3"/>
  <c r="F21" i="3"/>
  <c r="BQ19" i="3"/>
  <c r="AA19" i="2"/>
  <c r="CB18" i="2" l="1"/>
  <c r="BT18" i="2"/>
  <c r="Q24" i="6" s="1"/>
  <c r="EO24" i="6" s="1"/>
  <c r="Q21" i="2"/>
  <c r="R21" i="2" s="1"/>
  <c r="M22" i="2" s="1"/>
  <c r="N22" i="2" s="1"/>
  <c r="O22" i="2" s="1"/>
  <c r="BH19" i="2"/>
  <c r="BI19" i="2" s="1"/>
  <c r="BH21" i="3"/>
  <c r="BI21" i="3" s="1"/>
  <c r="S11" i="6"/>
  <c r="EQ11" i="6" s="1"/>
  <c r="I21" i="2"/>
  <c r="V20" i="2"/>
  <c r="W20" i="2" s="1"/>
  <c r="R19" i="6"/>
  <c r="EN27" i="6"/>
  <c r="CC18" i="2"/>
  <c r="CQ18" i="2"/>
  <c r="CP18" i="2"/>
  <c r="N21" i="3"/>
  <c r="G21" i="3"/>
  <c r="BR19" i="3"/>
  <c r="BX19" i="3"/>
  <c r="BC20" i="3"/>
  <c r="AP19" i="2"/>
  <c r="AJ19" i="2"/>
  <c r="R20" i="6" s="1"/>
  <c r="EP20" i="6" s="1"/>
  <c r="BO19" i="2" l="1"/>
  <c r="BP19" i="2" s="1"/>
  <c r="T18" i="6"/>
  <c r="ER18" i="6" s="1"/>
  <c r="P22" i="2"/>
  <c r="X20" i="2"/>
  <c r="Y20" i="2" s="1"/>
  <c r="D22" i="2"/>
  <c r="E22" i="2" s="1"/>
  <c r="F22" i="2" s="1"/>
  <c r="T17" i="6"/>
  <c r="K22" i="3"/>
  <c r="L22" i="3" s="1"/>
  <c r="T4" i="6"/>
  <c r="ER4" i="6" s="1"/>
  <c r="BX19" i="2"/>
  <c r="BY19" i="2" s="1"/>
  <c r="BZ19" i="2" s="1"/>
  <c r="CA19" i="2" s="1"/>
  <c r="Q25" i="6"/>
  <c r="EO25" i="6" s="1"/>
  <c r="D22" i="3"/>
  <c r="E22" i="3" s="1"/>
  <c r="T3" i="6"/>
  <c r="EP19" i="6"/>
  <c r="BO20" i="3"/>
  <c r="BP20" i="3" s="1"/>
  <c r="R12" i="6"/>
  <c r="AQ19" i="2"/>
  <c r="AR19" i="2" s="1"/>
  <c r="CI18" i="2"/>
  <c r="BD20" i="3"/>
  <c r="BY19" i="3"/>
  <c r="AE20" i="2"/>
  <c r="AF20" i="2" s="1"/>
  <c r="BA19" i="2" l="1"/>
  <c r="BJ19" i="2" s="1"/>
  <c r="Z20" i="2"/>
  <c r="AA20" i="2" s="1"/>
  <c r="BA21" i="3"/>
  <c r="BB21" i="3" s="1"/>
  <c r="S10" i="6"/>
  <c r="EP12" i="6"/>
  <c r="F35" i="5" s="1"/>
  <c r="D35" i="5" s="1"/>
  <c r="R13" i="6"/>
  <c r="ER17" i="6"/>
  <c r="ER3" i="6"/>
  <c r="G22" i="2"/>
  <c r="H22" i="2" s="1"/>
  <c r="CJ18" i="2"/>
  <c r="CK18" i="2" s="1"/>
  <c r="CR18" i="2"/>
  <c r="M22" i="3"/>
  <c r="T21" i="3"/>
  <c r="AA21" i="3"/>
  <c r="AS19" i="2"/>
  <c r="R21" i="6" s="1"/>
  <c r="BQ19" i="2"/>
  <c r="BR19" i="2" s="1"/>
  <c r="AG20" i="2"/>
  <c r="Q22" i="2" l="1"/>
  <c r="BS19" i="2"/>
  <c r="AH20" i="2"/>
  <c r="AI20" i="2" s="1"/>
  <c r="EP13" i="6"/>
  <c r="EQ10" i="6"/>
  <c r="I22" i="2"/>
  <c r="EP21" i="6"/>
  <c r="CS18" i="2"/>
  <c r="V21" i="2"/>
  <c r="W21" i="2" s="1"/>
  <c r="X21" i="2" s="1"/>
  <c r="S19" i="6"/>
  <c r="BB19" i="2"/>
  <c r="CL18" i="2"/>
  <c r="Q26" i="6" s="1"/>
  <c r="CT18" i="2"/>
  <c r="N22" i="3"/>
  <c r="AB21" i="3"/>
  <c r="BW20" i="3"/>
  <c r="BV20" i="3"/>
  <c r="AH21" i="3"/>
  <c r="U21" i="3"/>
  <c r="T5" i="6" s="1"/>
  <c r="BK19" i="2"/>
  <c r="AN20" i="2"/>
  <c r="AO20" i="2" s="1"/>
  <c r="R22" i="2" l="1"/>
  <c r="CB19" i="2"/>
  <c r="Y21" i="2"/>
  <c r="Z21" i="2" s="1"/>
  <c r="Q27" i="6"/>
  <c r="EO26" i="6"/>
  <c r="G34" i="5" s="1"/>
  <c r="E34" i="5" s="1"/>
  <c r="ER5" i="6"/>
  <c r="Y22" i="3"/>
  <c r="Z22" i="3" s="1"/>
  <c r="T6" i="6"/>
  <c r="ER6" i="6" s="1"/>
  <c r="AW20" i="2"/>
  <c r="R22" i="6"/>
  <c r="EQ19" i="6"/>
  <c r="BF20" i="2"/>
  <c r="BG20" i="2" s="1"/>
  <c r="R23" i="6"/>
  <c r="EP23" i="6" s="1"/>
  <c r="K23" i="3"/>
  <c r="L23" i="3" s="1"/>
  <c r="U4" i="6"/>
  <c r="ES4" i="6" s="1"/>
  <c r="D23" i="2"/>
  <c r="E23" i="2" s="1"/>
  <c r="F23" i="2" s="1"/>
  <c r="G23" i="2" s="1"/>
  <c r="U17" i="6"/>
  <c r="CG19" i="2"/>
  <c r="CH19" i="2" s="1"/>
  <c r="CU18" i="2"/>
  <c r="R22" i="3"/>
  <c r="S22" i="3" s="1"/>
  <c r="BQ20" i="3"/>
  <c r="AI21" i="3"/>
  <c r="T7" i="6" s="1"/>
  <c r="ER7" i="6" s="1"/>
  <c r="AV21" i="3"/>
  <c r="F22" i="3"/>
  <c r="AP20" i="2"/>
  <c r="CC19" i="2" l="1"/>
  <c r="BX20" i="2" s="1"/>
  <c r="BY20" i="2" s="1"/>
  <c r="BZ20" i="2" s="1"/>
  <c r="CA20" i="2" s="1"/>
  <c r="M23" i="2"/>
  <c r="N23" i="2" s="1"/>
  <c r="O23" i="2" s="1"/>
  <c r="P23" i="2" s="1"/>
  <c r="U18" i="6"/>
  <c r="ES18" i="6" s="1"/>
  <c r="AQ20" i="2"/>
  <c r="AR20" i="2" s="1"/>
  <c r="BH20" i="2"/>
  <c r="BI20" i="2" s="1"/>
  <c r="H23" i="2"/>
  <c r="EO27" i="6"/>
  <c r="EP22" i="6"/>
  <c r="ES17" i="6"/>
  <c r="AX20" i="2"/>
  <c r="AY20" i="2" s="1"/>
  <c r="AZ20" i="2" s="1"/>
  <c r="AA21" i="2"/>
  <c r="AF22" i="3"/>
  <c r="AG22" i="3" s="1"/>
  <c r="BT19" i="2"/>
  <c r="CP19" i="2"/>
  <c r="BR20" i="3"/>
  <c r="BX20" i="3"/>
  <c r="G22" i="3"/>
  <c r="AA22" i="3"/>
  <c r="AW21" i="3"/>
  <c r="BC21" i="3"/>
  <c r="AJ20" i="2"/>
  <c r="S20" i="6" s="1"/>
  <c r="R25" i="6" l="1"/>
  <c r="EP25" i="6" s="1"/>
  <c r="AS20" i="2"/>
  <c r="AN21" i="2" s="1"/>
  <c r="AO21" i="2" s="1"/>
  <c r="AP21" i="2" s="1"/>
  <c r="BA20" i="2"/>
  <c r="Q23" i="2"/>
  <c r="R23" i="2" s="1"/>
  <c r="M24" i="2" s="1"/>
  <c r="N24" i="2" s="1"/>
  <c r="O24" i="2" s="1"/>
  <c r="I23" i="2"/>
  <c r="D24" i="2" s="1"/>
  <c r="E24" i="2" s="1"/>
  <c r="F24" i="2" s="1"/>
  <c r="EQ20" i="6"/>
  <c r="BO21" i="3"/>
  <c r="BP21" i="3" s="1"/>
  <c r="S12" i="6"/>
  <c r="AT22" i="3"/>
  <c r="AU22" i="3" s="1"/>
  <c r="T9" i="6"/>
  <c r="ER9" i="6" s="1"/>
  <c r="V22" i="2"/>
  <c r="W22" i="2" s="1"/>
  <c r="X22" i="2" s="1"/>
  <c r="T19" i="6"/>
  <c r="D23" i="3"/>
  <c r="E23" i="3" s="1"/>
  <c r="U3" i="6"/>
  <c r="BO20" i="2"/>
  <c r="BP20" i="2" s="1"/>
  <c r="R24" i="6"/>
  <c r="S21" i="6"/>
  <c r="EQ21" i="6" s="1"/>
  <c r="CI19" i="2"/>
  <c r="CQ19" i="2"/>
  <c r="BY20" i="3"/>
  <c r="AB22" i="3"/>
  <c r="BD21" i="3"/>
  <c r="T22" i="3"/>
  <c r="AH22" i="3"/>
  <c r="AO21" i="3"/>
  <c r="AE21" i="2"/>
  <c r="AF21" i="2" s="1"/>
  <c r="V17" i="6" l="1"/>
  <c r="ET17" i="6" s="1"/>
  <c r="V18" i="6"/>
  <c r="ET18" i="6" s="1"/>
  <c r="BJ20" i="2"/>
  <c r="AQ21" i="2"/>
  <c r="P24" i="2"/>
  <c r="BQ20" i="2"/>
  <c r="BR20" i="2" s="1"/>
  <c r="EP24" i="6"/>
  <c r="EQ12" i="6"/>
  <c r="F36" i="5" s="1"/>
  <c r="D36" i="5" s="1"/>
  <c r="S13" i="6"/>
  <c r="BA22" i="3"/>
  <c r="BB22" i="3" s="1"/>
  <c r="T10" i="6"/>
  <c r="ER10" i="6" s="1"/>
  <c r="Y23" i="3"/>
  <c r="Z23" i="3" s="1"/>
  <c r="U6" i="6"/>
  <c r="ES6" i="6" s="1"/>
  <c r="G24" i="2"/>
  <c r="ES3" i="6"/>
  <c r="ER19" i="6"/>
  <c r="Y22" i="2"/>
  <c r="Z22" i="2" s="1"/>
  <c r="CJ19" i="2"/>
  <c r="CK19" i="2" s="1"/>
  <c r="CR19" i="2"/>
  <c r="M23" i="3"/>
  <c r="AI22" i="3"/>
  <c r="U7" i="6" s="1"/>
  <c r="ES7" i="6" s="1"/>
  <c r="AP21" i="3"/>
  <c r="BQ21" i="3"/>
  <c r="U22" i="3"/>
  <c r="U5" i="6" s="1"/>
  <c r="ES5" i="6" s="1"/>
  <c r="BB20" i="2"/>
  <c r="S22" i="6" s="1"/>
  <c r="EQ22" i="6" s="1"/>
  <c r="BS20" i="2" l="1"/>
  <c r="CB20" i="2" s="1"/>
  <c r="EQ13" i="6"/>
  <c r="AM22" i="3"/>
  <c r="AN22" i="3" s="1"/>
  <c r="T8" i="6"/>
  <c r="H24" i="2"/>
  <c r="Q24" i="2" s="1"/>
  <c r="CT19" i="2"/>
  <c r="AF23" i="3"/>
  <c r="AG23" i="3" s="1"/>
  <c r="CS19" i="2"/>
  <c r="CL19" i="2"/>
  <c r="R26" i="6" s="1"/>
  <c r="R23" i="3"/>
  <c r="S23" i="3" s="1"/>
  <c r="N23" i="3"/>
  <c r="AA23" i="3"/>
  <c r="BW21" i="3"/>
  <c r="BV21" i="3"/>
  <c r="BR21" i="3"/>
  <c r="F23" i="3"/>
  <c r="AW21" i="2"/>
  <c r="AX21" i="2" s="1"/>
  <c r="BK20" i="2"/>
  <c r="AG21" i="2"/>
  <c r="BT20" i="2" l="1"/>
  <c r="CC20" i="2"/>
  <c r="BX21" i="2" s="1"/>
  <c r="BY21" i="2" s="1"/>
  <c r="BZ21" i="2" s="1"/>
  <c r="CA21" i="2" s="1"/>
  <c r="R24" i="2"/>
  <c r="M25" i="2" s="1"/>
  <c r="BO21" i="2"/>
  <c r="BP21" i="2" s="1"/>
  <c r="BQ21" i="2" s="1"/>
  <c r="BR21" i="2" s="1"/>
  <c r="S24" i="6"/>
  <c r="EQ24" i="6" s="1"/>
  <c r="ER8" i="6"/>
  <c r="W18" i="6"/>
  <c r="EU18" i="6" s="1"/>
  <c r="I24" i="2"/>
  <c r="BO22" i="3"/>
  <c r="BP22" i="3" s="1"/>
  <c r="T12" i="6"/>
  <c r="ER12" i="6" s="1"/>
  <c r="F37" i="5" s="1"/>
  <c r="D37" i="5" s="1"/>
  <c r="K24" i="3"/>
  <c r="L24" i="3" s="1"/>
  <c r="V4" i="6"/>
  <c r="ET4" i="6" s="1"/>
  <c r="BF21" i="2"/>
  <c r="BG21" i="2" s="1"/>
  <c r="S23" i="6"/>
  <c r="EQ23" i="6" s="1"/>
  <c r="EP26" i="6"/>
  <c r="G35" i="5" s="1"/>
  <c r="E35" i="5" s="1"/>
  <c r="R27" i="6"/>
  <c r="AH21" i="2"/>
  <c r="AI21" i="2" s="1"/>
  <c r="AA22" i="2"/>
  <c r="CG20" i="2"/>
  <c r="CH20" i="2" s="1"/>
  <c r="CU19" i="2"/>
  <c r="AH23" i="3"/>
  <c r="BJ21" i="3"/>
  <c r="G23" i="3"/>
  <c r="AB23" i="3"/>
  <c r="S25" i="6" l="1"/>
  <c r="EQ25" i="6" s="1"/>
  <c r="AR21" i="2"/>
  <c r="BH21" i="2"/>
  <c r="BI21" i="2" s="1"/>
  <c r="Y24" i="3"/>
  <c r="Z24" i="3" s="1"/>
  <c r="V6" i="6"/>
  <c r="ET6" i="6" s="1"/>
  <c r="D24" i="3"/>
  <c r="E24" i="3" s="1"/>
  <c r="V3" i="6"/>
  <c r="V23" i="2"/>
  <c r="W23" i="2" s="1"/>
  <c r="X23" i="2" s="1"/>
  <c r="U19" i="6"/>
  <c r="D25" i="2"/>
  <c r="E25" i="2" s="1"/>
  <c r="F25" i="2" s="1"/>
  <c r="W17" i="6"/>
  <c r="EP27" i="6"/>
  <c r="N25" i="2"/>
  <c r="O25" i="2" s="1"/>
  <c r="CP20" i="2"/>
  <c r="AI23" i="3"/>
  <c r="V7" i="6" s="1"/>
  <c r="ET7" i="6" s="1"/>
  <c r="AV22" i="3"/>
  <c r="T23" i="3"/>
  <c r="BK21" i="3"/>
  <c r="BX21" i="3"/>
  <c r="AY21" i="2"/>
  <c r="AZ21" i="2" s="1"/>
  <c r="AJ21" i="2"/>
  <c r="T20" i="6" s="1"/>
  <c r="BA21" i="2" l="1"/>
  <c r="BJ21" i="2" s="1"/>
  <c r="BS21" i="2" s="1"/>
  <c r="AS21" i="2"/>
  <c r="AN22" i="2" s="1"/>
  <c r="AO22" i="2" s="1"/>
  <c r="AP22" i="2" s="1"/>
  <c r="P25" i="2"/>
  <c r="T21" i="6"/>
  <c r="ER21" i="6" s="1"/>
  <c r="ES19" i="6"/>
  <c r="BH22" i="3"/>
  <c r="BI22" i="3" s="1"/>
  <c r="T11" i="6"/>
  <c r="EU17" i="6"/>
  <c r="ER20" i="6"/>
  <c r="G25" i="2"/>
  <c r="H25" i="2" s="1"/>
  <c r="ET3" i="6"/>
  <c r="Y23" i="2"/>
  <c r="Z23" i="2" s="1"/>
  <c r="AF24" i="3"/>
  <c r="AG24" i="3" s="1"/>
  <c r="CI20" i="2"/>
  <c r="CQ20" i="2"/>
  <c r="BC22" i="3"/>
  <c r="AW22" i="3"/>
  <c r="U23" i="3"/>
  <c r="BY21" i="3"/>
  <c r="AO22" i="3"/>
  <c r="AE22" i="2"/>
  <c r="AF22" i="2" s="1"/>
  <c r="CB21" i="2" l="1"/>
  <c r="Q25" i="2"/>
  <c r="AQ22" i="2"/>
  <c r="ER11" i="6"/>
  <c r="T13" i="6"/>
  <c r="AT23" i="3"/>
  <c r="AU23" i="3" s="1"/>
  <c r="U9" i="6"/>
  <c r="ES9" i="6" s="1"/>
  <c r="R24" i="3"/>
  <c r="S24" i="3" s="1"/>
  <c r="V5" i="6"/>
  <c r="I25" i="2"/>
  <c r="AA23" i="2"/>
  <c r="CJ20" i="2"/>
  <c r="CK20" i="2" s="1"/>
  <c r="CR20" i="2"/>
  <c r="AP22" i="3"/>
  <c r="BD22" i="3"/>
  <c r="M24" i="3"/>
  <c r="F24" i="3"/>
  <c r="BB21" i="2"/>
  <c r="T22" i="6" s="1"/>
  <c r="AG22" i="2"/>
  <c r="R25" i="2" l="1"/>
  <c r="ET5" i="6"/>
  <c r="D26" i="2"/>
  <c r="E26" i="2" s="1"/>
  <c r="F26" i="2" s="1"/>
  <c r="X17" i="6"/>
  <c r="V24" i="2"/>
  <c r="W24" i="2" s="1"/>
  <c r="X24" i="2" s="1"/>
  <c r="V19" i="6"/>
  <c r="ER13" i="6"/>
  <c r="BA23" i="3"/>
  <c r="BB23" i="3" s="1"/>
  <c r="U10" i="6"/>
  <c r="ES10" i="6" s="1"/>
  <c r="ER22" i="6"/>
  <c r="AM23" i="3"/>
  <c r="AN23" i="3" s="1"/>
  <c r="U8" i="6"/>
  <c r="CT20" i="2"/>
  <c r="AH22" i="2"/>
  <c r="AI22" i="2" s="1"/>
  <c r="CS20" i="2"/>
  <c r="CL20" i="2"/>
  <c r="S26" i="6" s="1"/>
  <c r="N24" i="3"/>
  <c r="G24" i="3"/>
  <c r="BQ22" i="3"/>
  <c r="AW22" i="2"/>
  <c r="AX22" i="2" s="1"/>
  <c r="BT21" i="2"/>
  <c r="BK21" i="2"/>
  <c r="M26" i="2" l="1"/>
  <c r="X18" i="6"/>
  <c r="EV18" i="6" s="1"/>
  <c r="AR22" i="2"/>
  <c r="G26" i="2"/>
  <c r="H26" i="2" s="1"/>
  <c r="ET19" i="6"/>
  <c r="BF22" i="2"/>
  <c r="BG22" i="2" s="1"/>
  <c r="T23" i="6"/>
  <c r="D25" i="3"/>
  <c r="E25" i="3" s="1"/>
  <c r="W3" i="6"/>
  <c r="EU3" i="6" s="1"/>
  <c r="BO22" i="2"/>
  <c r="BP22" i="2" s="1"/>
  <c r="T24" i="6"/>
  <c r="ER24" i="6" s="1"/>
  <c r="K25" i="3"/>
  <c r="L25" i="3" s="1"/>
  <c r="W4" i="6"/>
  <c r="EU4" i="6" s="1"/>
  <c r="ES8" i="6"/>
  <c r="S27" i="6"/>
  <c r="EQ26" i="6"/>
  <c r="G36" i="5" s="1"/>
  <c r="E36" i="5" s="1"/>
  <c r="EV17" i="6"/>
  <c r="Y24" i="2"/>
  <c r="Z24" i="2" s="1"/>
  <c r="CG21" i="2"/>
  <c r="CH21" i="2" s="1"/>
  <c r="CU20" i="2"/>
  <c r="BR22" i="3"/>
  <c r="AH24" i="3"/>
  <c r="BW22" i="3"/>
  <c r="BV22" i="3"/>
  <c r="AV23" i="3"/>
  <c r="AY22" i="2"/>
  <c r="AJ22" i="2"/>
  <c r="U20" i="6" s="1"/>
  <c r="N26" i="2" l="1"/>
  <c r="O26" i="2" s="1"/>
  <c r="P26" i="2" s="1"/>
  <c r="Q26" i="2" s="1"/>
  <c r="R26" i="2" s="1"/>
  <c r="Y18" i="6" s="1"/>
  <c r="EW18" i="6" s="1"/>
  <c r="AZ22" i="2"/>
  <c r="BA22" i="2" s="1"/>
  <c r="BQ22" i="2"/>
  <c r="BR22" i="2" s="1"/>
  <c r="BH22" i="2"/>
  <c r="ER23" i="6"/>
  <c r="EQ27" i="6"/>
  <c r="BO23" i="3"/>
  <c r="BP23" i="3" s="1"/>
  <c r="BQ23" i="3" s="1"/>
  <c r="U12" i="6"/>
  <c r="ES12" i="6" s="1"/>
  <c r="F38" i="5" s="1"/>
  <c r="D38" i="5" s="1"/>
  <c r="ES20" i="6"/>
  <c r="I26" i="2"/>
  <c r="CQ21" i="2"/>
  <c r="CP21" i="2"/>
  <c r="BC23" i="3"/>
  <c r="BJ22" i="3"/>
  <c r="AW23" i="3"/>
  <c r="AI24" i="3"/>
  <c r="W7" i="6" s="1"/>
  <c r="EU7" i="6" s="1"/>
  <c r="T24" i="3"/>
  <c r="AO23" i="3"/>
  <c r="AE23" i="2"/>
  <c r="AF23" i="2" s="1"/>
  <c r="CC21" i="2"/>
  <c r="T25" i="6" s="1"/>
  <c r="ER25" i="6" s="1"/>
  <c r="AS22" i="2"/>
  <c r="M27" i="2" l="1"/>
  <c r="N27" i="2" s="1"/>
  <c r="O27" i="2" s="1"/>
  <c r="BI22" i="2"/>
  <c r="BJ22" i="2" s="1"/>
  <c r="P27" i="2"/>
  <c r="D27" i="2"/>
  <c r="E27" i="2" s="1"/>
  <c r="F27" i="2" s="1"/>
  <c r="Y17" i="6"/>
  <c r="AN23" i="2"/>
  <c r="AO23" i="2" s="1"/>
  <c r="U21" i="6"/>
  <c r="AT24" i="3"/>
  <c r="AU24" i="3" s="1"/>
  <c r="V9" i="6"/>
  <c r="ET9" i="6" s="1"/>
  <c r="AA24" i="2"/>
  <c r="AF25" i="3"/>
  <c r="AG25" i="3" s="1"/>
  <c r="CI21" i="2"/>
  <c r="BK22" i="3"/>
  <c r="BD23" i="3"/>
  <c r="BX22" i="3"/>
  <c r="AP23" i="3"/>
  <c r="BR23" i="3"/>
  <c r="AA24" i="3"/>
  <c r="U24" i="3"/>
  <c r="M25" i="3"/>
  <c r="BX22" i="2"/>
  <c r="BY22" i="2" s="1"/>
  <c r="AG23" i="2"/>
  <c r="BS22" i="2" l="1"/>
  <c r="AP23" i="2"/>
  <c r="R25" i="3"/>
  <c r="S25" i="3" s="1"/>
  <c r="W5" i="6"/>
  <c r="EU5" i="6" s="1"/>
  <c r="BA24" i="3"/>
  <c r="BB24" i="3" s="1"/>
  <c r="V10" i="6"/>
  <c r="ET10" i="6" s="1"/>
  <c r="EW17" i="6"/>
  <c r="BO24" i="3"/>
  <c r="BP24" i="3" s="1"/>
  <c r="V12" i="6"/>
  <c r="ET12" i="6" s="1"/>
  <c r="F39" i="5" s="1"/>
  <c r="D39" i="5" s="1"/>
  <c r="BH23" i="3"/>
  <c r="BI23" i="3" s="1"/>
  <c r="U11" i="6"/>
  <c r="V25" i="2"/>
  <c r="W25" i="2" s="1"/>
  <c r="X25" i="2" s="1"/>
  <c r="W19" i="6"/>
  <c r="AM24" i="3"/>
  <c r="AN24" i="3" s="1"/>
  <c r="V8" i="6"/>
  <c r="G27" i="2"/>
  <c r="H27" i="2" s="1"/>
  <c r="ES21" i="6"/>
  <c r="CJ21" i="2"/>
  <c r="CS21" i="2" s="1"/>
  <c r="AH23" i="2"/>
  <c r="AI23" i="2" s="1"/>
  <c r="CR21" i="2"/>
  <c r="BY22" i="3"/>
  <c r="N25" i="3"/>
  <c r="AB24" i="3"/>
  <c r="BB22" i="2"/>
  <c r="U22" i="6" s="1"/>
  <c r="ES22" i="6" s="1"/>
  <c r="BK22" i="2"/>
  <c r="BZ22" i="2"/>
  <c r="CK21" i="2" l="1"/>
  <c r="CT21" i="2" s="1"/>
  <c r="Q27" i="2"/>
  <c r="R27" i="2" s="1"/>
  <c r="AQ23" i="2"/>
  <c r="AR23" i="2" s="1"/>
  <c r="EU19" i="6"/>
  <c r="Y25" i="3"/>
  <c r="Z25" i="3" s="1"/>
  <c r="W6" i="6"/>
  <c r="EU6" i="6" s="1"/>
  <c r="I27" i="2"/>
  <c r="ET8" i="6"/>
  <c r="K26" i="3"/>
  <c r="L26" i="3" s="1"/>
  <c r="X4" i="6"/>
  <c r="EV4" i="6" s="1"/>
  <c r="ES11" i="6"/>
  <c r="U13" i="6"/>
  <c r="BF23" i="2"/>
  <c r="BG23" i="2" s="1"/>
  <c r="U23" i="6"/>
  <c r="ES23" i="6" s="1"/>
  <c r="CA22" i="2"/>
  <c r="Y25" i="2"/>
  <c r="Z25" i="2" s="1"/>
  <c r="CL21" i="2"/>
  <c r="AV24" i="3"/>
  <c r="F25" i="3"/>
  <c r="BW23" i="3"/>
  <c r="BV23" i="3"/>
  <c r="BT22" i="2"/>
  <c r="AW23" i="2"/>
  <c r="AX23" i="2" s="1"/>
  <c r="Z18" i="6" l="1"/>
  <c r="EX18" i="6" s="1"/>
  <c r="M28" i="2"/>
  <c r="N28" i="2" s="1"/>
  <c r="O28" i="2" s="1"/>
  <c r="P28" i="2" s="1"/>
  <c r="CB22" i="2"/>
  <c r="BH23" i="2"/>
  <c r="BO23" i="2"/>
  <c r="BP23" i="2" s="1"/>
  <c r="U24" i="6"/>
  <c r="ES24" i="6" s="1"/>
  <c r="D28" i="2"/>
  <c r="E28" i="2" s="1"/>
  <c r="F28" i="2" s="1"/>
  <c r="Z17" i="6"/>
  <c r="CG22" i="2"/>
  <c r="CH22" i="2" s="1"/>
  <c r="CQ22" i="2" s="1"/>
  <c r="T26" i="6"/>
  <c r="ES13" i="6"/>
  <c r="CU21" i="2"/>
  <c r="AW24" i="3"/>
  <c r="AO24" i="3"/>
  <c r="BJ23" i="3"/>
  <c r="BC24" i="3"/>
  <c r="G25" i="3"/>
  <c r="T25" i="3"/>
  <c r="AS23" i="2"/>
  <c r="AJ23" i="2"/>
  <c r="V20" i="6" s="1"/>
  <c r="AY23" i="2"/>
  <c r="BI23" i="2" l="1"/>
  <c r="AZ23" i="2"/>
  <c r="BA23" i="2" s="1"/>
  <c r="CP22" i="2"/>
  <c r="BQ23" i="2"/>
  <c r="AT25" i="3"/>
  <c r="AU25" i="3" s="1"/>
  <c r="W9" i="6"/>
  <c r="EU9" i="6" s="1"/>
  <c r="T27" i="6"/>
  <c r="ER26" i="6"/>
  <c r="G37" i="5" s="1"/>
  <c r="E37" i="5" s="1"/>
  <c r="ET20" i="6"/>
  <c r="EX17" i="6"/>
  <c r="G28" i="2"/>
  <c r="H28" i="2" s="1"/>
  <c r="Q28" i="2" s="1"/>
  <c r="D26" i="3"/>
  <c r="E26" i="3" s="1"/>
  <c r="X3" i="6"/>
  <c r="EV3" i="6" s="1"/>
  <c r="AN24" i="2"/>
  <c r="AO24" i="2" s="1"/>
  <c r="V21" i="6"/>
  <c r="ET21" i="6" s="1"/>
  <c r="AA25" i="2"/>
  <c r="CI22" i="2"/>
  <c r="CC22" i="2"/>
  <c r="U25" i="3"/>
  <c r="BD24" i="3"/>
  <c r="BK23" i="3"/>
  <c r="BX23" i="3"/>
  <c r="AP24" i="3"/>
  <c r="W8" i="6" s="1"/>
  <c r="BQ24" i="3"/>
  <c r="AE24" i="2"/>
  <c r="AF24" i="2" s="1"/>
  <c r="BJ23" i="2" l="1"/>
  <c r="BR23" i="2"/>
  <c r="BX23" i="2"/>
  <c r="BY23" i="2" s="1"/>
  <c r="U25" i="6"/>
  <c r="ES25" i="6" s="1"/>
  <c r="BH24" i="3"/>
  <c r="BI24" i="3" s="1"/>
  <c r="V11" i="6"/>
  <c r="AP24" i="2"/>
  <c r="V26" i="2"/>
  <c r="W26" i="2" s="1"/>
  <c r="X26" i="2" s="1"/>
  <c r="X19" i="6"/>
  <c r="ER27" i="6"/>
  <c r="BA25" i="3"/>
  <c r="BB25" i="3" s="1"/>
  <c r="W10" i="6"/>
  <c r="EU10" i="6" s="1"/>
  <c r="EU8" i="6"/>
  <c r="R26" i="3"/>
  <c r="S26" i="3" s="1"/>
  <c r="X5" i="6"/>
  <c r="EV5" i="6" s="1"/>
  <c r="I28" i="2"/>
  <c r="CJ22" i="2"/>
  <c r="CK22" i="2" s="1"/>
  <c r="CR22" i="2"/>
  <c r="AM25" i="3"/>
  <c r="AN25" i="3" s="1"/>
  <c r="M26" i="3"/>
  <c r="AH25" i="3"/>
  <c r="BR24" i="3"/>
  <c r="BY23" i="3"/>
  <c r="BS23" i="2" l="1"/>
  <c r="AQ24" i="2"/>
  <c r="BZ23" i="2"/>
  <c r="CA23" i="2" s="1"/>
  <c r="V13" i="6"/>
  <c r="ET11" i="6"/>
  <c r="BO25" i="3"/>
  <c r="BP25" i="3" s="1"/>
  <c r="W12" i="6"/>
  <c r="EU12" i="6" s="1"/>
  <c r="F40" i="5" s="1"/>
  <c r="D40" i="5" s="1"/>
  <c r="D29" i="2"/>
  <c r="E29" i="2" s="1"/>
  <c r="F29" i="2" s="1"/>
  <c r="G29" i="2" s="1"/>
  <c r="AA17" i="6"/>
  <c r="EV19" i="6"/>
  <c r="Y26" i="2"/>
  <c r="Z26" i="2" s="1"/>
  <c r="CS22" i="2"/>
  <c r="N26" i="3"/>
  <c r="AI25" i="3"/>
  <c r="X7" i="6" s="1"/>
  <c r="EV7" i="6" s="1"/>
  <c r="T26" i="3"/>
  <c r="AO25" i="3"/>
  <c r="AV25" i="3"/>
  <c r="AA25" i="3"/>
  <c r="F26" i="3"/>
  <c r="AG24" i="2"/>
  <c r="BB23" i="2"/>
  <c r="V22" i="6" s="1"/>
  <c r="ET22" i="6" s="1"/>
  <c r="BK23" i="2"/>
  <c r="CB23" i="2" l="1"/>
  <c r="BF24" i="2"/>
  <c r="BG24" i="2" s="1"/>
  <c r="V23" i="6"/>
  <c r="ET23" i="6" s="1"/>
  <c r="EY17" i="6"/>
  <c r="ET13" i="6"/>
  <c r="H29" i="2"/>
  <c r="I29" i="2" s="1"/>
  <c r="K27" i="3"/>
  <c r="L27" i="3" s="1"/>
  <c r="Y4" i="6"/>
  <c r="AA26" i="2"/>
  <c r="AH24" i="2"/>
  <c r="AI24" i="2" s="1"/>
  <c r="CT22" i="2"/>
  <c r="CL22" i="2"/>
  <c r="U26" i="6" s="1"/>
  <c r="AF26" i="3"/>
  <c r="AG26" i="3" s="1"/>
  <c r="AW25" i="3"/>
  <c r="BQ25" i="3"/>
  <c r="G26" i="3"/>
  <c r="U26" i="3"/>
  <c r="BW24" i="3"/>
  <c r="BV24" i="3"/>
  <c r="AP25" i="3"/>
  <c r="AB25" i="3"/>
  <c r="X6" i="6" s="1"/>
  <c r="EV6" i="6" s="1"/>
  <c r="BT23" i="2"/>
  <c r="AW24" i="2"/>
  <c r="AX24" i="2" s="1"/>
  <c r="BH24" i="2" l="1"/>
  <c r="AR24" i="2"/>
  <c r="BI24" i="2"/>
  <c r="D30" i="2"/>
  <c r="E30" i="2" s="1"/>
  <c r="F30" i="2" s="1"/>
  <c r="AB17" i="6"/>
  <c r="EZ17" i="6" s="1"/>
  <c r="BO24" i="2"/>
  <c r="BP24" i="2" s="1"/>
  <c r="V24" i="6"/>
  <c r="ET24" i="6" s="1"/>
  <c r="U27" i="6"/>
  <c r="ES26" i="6"/>
  <c r="G38" i="5" s="1"/>
  <c r="E38" i="5" s="1"/>
  <c r="EW4" i="6"/>
  <c r="R27" i="3"/>
  <c r="S27" i="3" s="1"/>
  <c r="Y5" i="6"/>
  <c r="EW5" i="6" s="1"/>
  <c r="AT26" i="3"/>
  <c r="AU26" i="3" s="1"/>
  <c r="X9" i="6"/>
  <c r="EV9" i="6" s="1"/>
  <c r="AM26" i="3"/>
  <c r="AN26" i="3" s="1"/>
  <c r="X8" i="6"/>
  <c r="EV8" i="6" s="1"/>
  <c r="D27" i="3"/>
  <c r="E27" i="3" s="1"/>
  <c r="Y3" i="6"/>
  <c r="EW3" i="6" s="1"/>
  <c r="V27" i="2"/>
  <c r="W27" i="2" s="1"/>
  <c r="X27" i="2" s="1"/>
  <c r="Y19" i="6"/>
  <c r="AS24" i="2"/>
  <c r="CG23" i="2"/>
  <c r="CU22" i="2"/>
  <c r="Y26" i="3"/>
  <c r="Z26" i="3" s="1"/>
  <c r="BR25" i="3"/>
  <c r="BJ24" i="3"/>
  <c r="AJ24" i="2"/>
  <c r="W20" i="6" s="1"/>
  <c r="BQ24" i="2" l="1"/>
  <c r="EU20" i="6"/>
  <c r="BO26" i="3"/>
  <c r="BP26" i="3" s="1"/>
  <c r="X12" i="6"/>
  <c r="EV12" i="6" s="1"/>
  <c r="F41" i="5" s="1"/>
  <c r="D41" i="5" s="1"/>
  <c r="EW19" i="6"/>
  <c r="AN25" i="2"/>
  <c r="AO25" i="2" s="1"/>
  <c r="W21" i="6"/>
  <c r="EU21" i="6" s="1"/>
  <c r="ES27" i="6"/>
  <c r="G30" i="2"/>
  <c r="Y27" i="2"/>
  <c r="Z27" i="2" s="1"/>
  <c r="CH23" i="2"/>
  <c r="CQ23" i="2" s="1"/>
  <c r="CP23" i="2"/>
  <c r="BK24" i="3"/>
  <c r="BX24" i="3"/>
  <c r="M27" i="3"/>
  <c r="AH26" i="3"/>
  <c r="CC23" i="2"/>
  <c r="V25" i="6" s="1"/>
  <c r="ET25" i="6" s="1"/>
  <c r="AY24" i="2"/>
  <c r="AE25" i="2"/>
  <c r="AF25" i="2" s="1"/>
  <c r="BR24" i="2" l="1"/>
  <c r="AZ24" i="2"/>
  <c r="BA24" i="2" s="1"/>
  <c r="AP25" i="2"/>
  <c r="BH25" i="3"/>
  <c r="BI25" i="3" s="1"/>
  <c r="W11" i="6"/>
  <c r="H30" i="2"/>
  <c r="I30" i="2" s="1"/>
  <c r="AA27" i="2"/>
  <c r="CI23" i="2"/>
  <c r="N27" i="3"/>
  <c r="AI26" i="3"/>
  <c r="Y7" i="6" s="1"/>
  <c r="EW7" i="6" s="1"/>
  <c r="F27" i="3"/>
  <c r="BC25" i="3"/>
  <c r="BY24" i="3"/>
  <c r="AA26" i="3"/>
  <c r="BX24" i="2"/>
  <c r="BY24" i="2" s="1"/>
  <c r="AG25" i="2"/>
  <c r="CR23" i="2" l="1"/>
  <c r="BJ24" i="2"/>
  <c r="BS24" i="2" s="1"/>
  <c r="AQ25" i="2"/>
  <c r="D31" i="2"/>
  <c r="E31" i="2" s="1"/>
  <c r="F31" i="2" s="1"/>
  <c r="AC17" i="6"/>
  <c r="K28" i="3"/>
  <c r="L28" i="3" s="1"/>
  <c r="Z4" i="6"/>
  <c r="EX4" i="6" s="1"/>
  <c r="V28" i="2"/>
  <c r="W28" i="2" s="1"/>
  <c r="X28" i="2" s="1"/>
  <c r="Z19" i="6"/>
  <c r="W13" i="6"/>
  <c r="EU11" i="6"/>
  <c r="AH25" i="2"/>
  <c r="AI25" i="2" s="1"/>
  <c r="CJ23" i="2"/>
  <c r="CK23" i="2" s="1"/>
  <c r="AF27" i="3"/>
  <c r="AG27" i="3" s="1"/>
  <c r="BD25" i="3"/>
  <c r="X10" i="6" s="1"/>
  <c r="EV10" i="6" s="1"/>
  <c r="AB26" i="3"/>
  <c r="Y6" i="6" s="1"/>
  <c r="G27" i="3"/>
  <c r="AV26" i="3"/>
  <c r="BB24" i="2"/>
  <c r="W22" i="6" s="1"/>
  <c r="BK24" i="2" l="1"/>
  <c r="BF25" i="2" s="1"/>
  <c r="BG25" i="2" s="1"/>
  <c r="AR25" i="2"/>
  <c r="AS25" i="2" s="1"/>
  <c r="EU22" i="6"/>
  <c r="EW6" i="6"/>
  <c r="EX19" i="6"/>
  <c r="FA17" i="6"/>
  <c r="D28" i="3"/>
  <c r="E28" i="3" s="1"/>
  <c r="Z3" i="6"/>
  <c r="EU13" i="6"/>
  <c r="G31" i="2"/>
  <c r="H31" i="2" s="1"/>
  <c r="CS23" i="2"/>
  <c r="Y28" i="2"/>
  <c r="Z28" i="2" s="1"/>
  <c r="CT23" i="2"/>
  <c r="CL23" i="2"/>
  <c r="V26" i="6" s="1"/>
  <c r="BA26" i="3"/>
  <c r="BB26" i="3" s="1"/>
  <c r="Y27" i="3"/>
  <c r="Z27" i="3" s="1"/>
  <c r="AW26" i="3"/>
  <c r="AO26" i="3"/>
  <c r="BW25" i="3"/>
  <c r="BV25" i="3"/>
  <c r="T27" i="3"/>
  <c r="BZ24" i="2"/>
  <c r="AJ25" i="2"/>
  <c r="AW25" i="2"/>
  <c r="AX25" i="2" s="1"/>
  <c r="W23" i="6" l="1"/>
  <c r="EU23" i="6" s="1"/>
  <c r="BH25" i="2"/>
  <c r="V27" i="6"/>
  <c r="ET26" i="6"/>
  <c r="G39" i="5" s="1"/>
  <c r="E39" i="5" s="1"/>
  <c r="AN26" i="2"/>
  <c r="AO26" i="2" s="1"/>
  <c r="X21" i="6"/>
  <c r="EV21" i="6" s="1"/>
  <c r="EX3" i="6"/>
  <c r="I31" i="2"/>
  <c r="AE26" i="2"/>
  <c r="AF26" i="2" s="1"/>
  <c r="X20" i="6"/>
  <c r="AT27" i="3"/>
  <c r="AU27" i="3" s="1"/>
  <c r="Y9" i="6"/>
  <c r="EW9" i="6" s="1"/>
  <c r="AA28" i="2"/>
  <c r="CA24" i="2"/>
  <c r="CB24" i="2" s="1"/>
  <c r="CG24" i="2"/>
  <c r="CU23" i="2"/>
  <c r="BJ25" i="3"/>
  <c r="BQ26" i="3"/>
  <c r="U27" i="3"/>
  <c r="Z5" i="6" s="1"/>
  <c r="EX5" i="6" s="1"/>
  <c r="AP26" i="3"/>
  <c r="M28" i="3"/>
  <c r="AH27" i="3"/>
  <c r="BT24" i="2"/>
  <c r="W24" i="6" s="1"/>
  <c r="EU24" i="6" s="1"/>
  <c r="AG26" i="2" l="1"/>
  <c r="AH26" i="2" s="1"/>
  <c r="AI26" i="2" s="1"/>
  <c r="AP26" i="2"/>
  <c r="AQ26" i="2" s="1"/>
  <c r="BI25" i="2"/>
  <c r="D32" i="2"/>
  <c r="E32" i="2" s="1"/>
  <c r="F32" i="2" s="1"/>
  <c r="G32" i="2" s="1"/>
  <c r="AD17" i="6"/>
  <c r="AM27" i="3"/>
  <c r="AN27" i="3" s="1"/>
  <c r="Y8" i="6"/>
  <c r="EV20" i="6"/>
  <c r="ET27" i="6"/>
  <c r="V29" i="2"/>
  <c r="W29" i="2" s="1"/>
  <c r="X29" i="2" s="1"/>
  <c r="AA19" i="6"/>
  <c r="EY19" i="6" s="1"/>
  <c r="CH24" i="2"/>
  <c r="CQ24" i="2" s="1"/>
  <c r="CP24" i="2"/>
  <c r="BK25" i="3"/>
  <c r="BX25" i="3"/>
  <c r="R28" i="3"/>
  <c r="S28" i="3" s="1"/>
  <c r="BR26" i="3"/>
  <c r="AI27" i="3"/>
  <c r="Z7" i="6" s="1"/>
  <c r="EX7" i="6" s="1"/>
  <c r="AA27" i="3"/>
  <c r="N28" i="3"/>
  <c r="BO25" i="2"/>
  <c r="BP25" i="2" s="1"/>
  <c r="CC24" i="2"/>
  <c r="AY25" i="2"/>
  <c r="AR26" i="2" l="1"/>
  <c r="Y29" i="2"/>
  <c r="BH26" i="3"/>
  <c r="BI26" i="3" s="1"/>
  <c r="X11" i="6"/>
  <c r="FB17" i="6"/>
  <c r="BO27" i="3"/>
  <c r="BP27" i="3" s="1"/>
  <c r="Y12" i="6"/>
  <c r="EW12" i="6" s="1"/>
  <c r="F42" i="5" s="1"/>
  <c r="D42" i="5" s="1"/>
  <c r="H32" i="2"/>
  <c r="I32" i="2" s="1"/>
  <c r="BX25" i="2"/>
  <c r="BY25" i="2" s="1"/>
  <c r="W25" i="6"/>
  <c r="EU25" i="6" s="1"/>
  <c r="K29" i="3"/>
  <c r="L29" i="3" s="1"/>
  <c r="AA4" i="6"/>
  <c r="EY4" i="6" s="1"/>
  <c r="EW8" i="6"/>
  <c r="AZ25" i="2"/>
  <c r="BA25" i="2" s="1"/>
  <c r="CI24" i="2"/>
  <c r="AF28" i="3"/>
  <c r="AG28" i="3" s="1"/>
  <c r="BY25" i="3"/>
  <c r="AB27" i="3"/>
  <c r="BC26" i="3"/>
  <c r="F28" i="3"/>
  <c r="AJ26" i="2"/>
  <c r="BJ25" i="2" l="1"/>
  <c r="BZ25" i="2"/>
  <c r="D33" i="2"/>
  <c r="E33" i="2" s="1"/>
  <c r="F33" i="2" s="1"/>
  <c r="G33" i="2" s="1"/>
  <c r="AE17" i="6"/>
  <c r="FC17" i="6" s="1"/>
  <c r="AE27" i="2"/>
  <c r="AF27" i="2" s="1"/>
  <c r="Y20" i="6"/>
  <c r="Y28" i="3"/>
  <c r="Z28" i="3" s="1"/>
  <c r="Z6" i="6"/>
  <c r="X13" i="6"/>
  <c r="EV11" i="6"/>
  <c r="CJ24" i="2"/>
  <c r="CK24" i="2" s="1"/>
  <c r="CR24" i="2"/>
  <c r="BW26" i="3"/>
  <c r="BV26" i="3"/>
  <c r="G28" i="3"/>
  <c r="AV27" i="3"/>
  <c r="BD26" i="3"/>
  <c r="Y10" i="6" s="1"/>
  <c r="AO27" i="3"/>
  <c r="BQ25" i="2"/>
  <c r="BB25" i="2"/>
  <c r="X22" i="6" s="1"/>
  <c r="AS26" i="2"/>
  <c r="CA25" i="2" l="1"/>
  <c r="BR25" i="2"/>
  <c r="BS25" i="2" s="1"/>
  <c r="AG27" i="2"/>
  <c r="EW10" i="6"/>
  <c r="EV22" i="6"/>
  <c r="EV13" i="6"/>
  <c r="EX6" i="6"/>
  <c r="D29" i="3"/>
  <c r="E29" i="3" s="1"/>
  <c r="AA3" i="6"/>
  <c r="EY3" i="6" s="1"/>
  <c r="AN27" i="2"/>
  <c r="AO27" i="2" s="1"/>
  <c r="AP27" i="2" s="1"/>
  <c r="Y21" i="6"/>
  <c r="EW21" i="6" s="1"/>
  <c r="EW20" i="6"/>
  <c r="H33" i="2"/>
  <c r="I33" i="2" s="1"/>
  <c r="CS24" i="2"/>
  <c r="BA27" i="3"/>
  <c r="BB27" i="3" s="1"/>
  <c r="AP27" i="3"/>
  <c r="AW27" i="3"/>
  <c r="T28" i="3"/>
  <c r="BJ26" i="3"/>
  <c r="AW26" i="2"/>
  <c r="AX26" i="2" s="1"/>
  <c r="BK25" i="2"/>
  <c r="CB25" i="2" l="1"/>
  <c r="AQ27" i="2"/>
  <c r="AH27" i="2"/>
  <c r="AI27" i="2" s="1"/>
  <c r="AR27" i="2" s="1"/>
  <c r="AT28" i="3"/>
  <c r="AU28" i="3" s="1"/>
  <c r="Z9" i="6"/>
  <c r="EX9" i="6" s="1"/>
  <c r="D34" i="2"/>
  <c r="E34" i="2" s="1"/>
  <c r="F34" i="2" s="1"/>
  <c r="G34" i="2" s="1"/>
  <c r="AF17" i="6"/>
  <c r="BF26" i="2"/>
  <c r="BG26" i="2" s="1"/>
  <c r="X23" i="6"/>
  <c r="AM28" i="3"/>
  <c r="AN28" i="3" s="1"/>
  <c r="Z8" i="6"/>
  <c r="CL24" i="2"/>
  <c r="W26" i="6" s="1"/>
  <c r="CT24" i="2"/>
  <c r="AH28" i="3"/>
  <c r="U28" i="3"/>
  <c r="BK26" i="3"/>
  <c r="BX26" i="3"/>
  <c r="BT25" i="2"/>
  <c r="AJ27" i="2" l="1"/>
  <c r="AS27" i="2"/>
  <c r="AN28" i="2" s="1"/>
  <c r="AO28" i="2" s="1"/>
  <c r="BH26" i="2"/>
  <c r="BH27" i="3"/>
  <c r="BI27" i="3" s="1"/>
  <c r="Y11" i="6"/>
  <c r="EV23" i="6"/>
  <c r="H34" i="2"/>
  <c r="I34" i="2" s="1"/>
  <c r="R29" i="3"/>
  <c r="S29" i="3" s="1"/>
  <c r="AA5" i="6"/>
  <c r="EY5" i="6" s="1"/>
  <c r="W27" i="6"/>
  <c r="EU26" i="6"/>
  <c r="G40" i="5" s="1"/>
  <c r="E40" i="5" s="1"/>
  <c r="AE28" i="2"/>
  <c r="AF28" i="2" s="1"/>
  <c r="Z20" i="6"/>
  <c r="BO26" i="2"/>
  <c r="BP26" i="2" s="1"/>
  <c r="BQ26" i="2" s="1"/>
  <c r="X24" i="6"/>
  <c r="EV24" i="6" s="1"/>
  <c r="EX8" i="6"/>
  <c r="FD17" i="6"/>
  <c r="CG25" i="2"/>
  <c r="CU24" i="2"/>
  <c r="CC25" i="2"/>
  <c r="M29" i="3"/>
  <c r="AI28" i="3"/>
  <c r="AA7" i="6" s="1"/>
  <c r="EY7" i="6" s="1"/>
  <c r="BC27" i="3"/>
  <c r="BY26" i="3"/>
  <c r="AV28" i="3"/>
  <c r="F29" i="3"/>
  <c r="AY26" i="2"/>
  <c r="Z21" i="6" l="1"/>
  <c r="EX21" i="6" s="1"/>
  <c r="AG28" i="2"/>
  <c r="AH28" i="2" s="1"/>
  <c r="AI28" i="2" s="1"/>
  <c r="BR26" i="2"/>
  <c r="BI26" i="2"/>
  <c r="AP28" i="2"/>
  <c r="BX26" i="2"/>
  <c r="BY26" i="2" s="1"/>
  <c r="X25" i="6"/>
  <c r="EV25" i="6" s="1"/>
  <c r="EU27" i="6"/>
  <c r="D35" i="2"/>
  <c r="E35" i="2" s="1"/>
  <c r="F35" i="2" s="1"/>
  <c r="G35" i="2" s="1"/>
  <c r="AG17" i="6"/>
  <c r="Y13" i="6"/>
  <c r="EW11" i="6"/>
  <c r="EX20" i="6"/>
  <c r="AZ26" i="2"/>
  <c r="BA26" i="2" s="1"/>
  <c r="CH25" i="2"/>
  <c r="CQ25" i="2" s="1"/>
  <c r="CP25" i="2"/>
  <c r="AF29" i="3"/>
  <c r="AG29" i="3" s="1"/>
  <c r="AW28" i="3"/>
  <c r="G29" i="3"/>
  <c r="AA28" i="3"/>
  <c r="BD27" i="3"/>
  <c r="N29" i="3"/>
  <c r="BZ26" i="2" l="1"/>
  <c r="CA26" i="2" s="1"/>
  <c r="BJ26" i="2"/>
  <c r="BS26" i="2" s="1"/>
  <c r="AQ28" i="2"/>
  <c r="AR28" i="2" s="1"/>
  <c r="AT29" i="3"/>
  <c r="AU29" i="3" s="1"/>
  <c r="AA9" i="6"/>
  <c r="EY9" i="6" s="1"/>
  <c r="EW13" i="6"/>
  <c r="D30" i="3"/>
  <c r="E30" i="3" s="1"/>
  <c r="AB3" i="6"/>
  <c r="K30" i="3"/>
  <c r="L30" i="3" s="1"/>
  <c r="AB4" i="6"/>
  <c r="EZ4" i="6" s="1"/>
  <c r="FE17" i="6"/>
  <c r="BA28" i="3"/>
  <c r="BB28" i="3" s="1"/>
  <c r="Z10" i="6"/>
  <c r="H35" i="2"/>
  <c r="I35" i="2" s="1"/>
  <c r="CI25" i="2"/>
  <c r="AB28" i="3"/>
  <c r="BQ27" i="3"/>
  <c r="AO28" i="3"/>
  <c r="BB26" i="2"/>
  <c r="Y22" i="6" s="1"/>
  <c r="AJ28" i="2"/>
  <c r="CB26" i="2" l="1"/>
  <c r="D36" i="2"/>
  <c r="E36" i="2" s="1"/>
  <c r="F36" i="2" s="1"/>
  <c r="G36" i="2" s="1"/>
  <c r="AH17" i="6"/>
  <c r="FF17" i="6" s="1"/>
  <c r="AE29" i="2"/>
  <c r="AF29" i="2" s="1"/>
  <c r="AG29" i="2" s="1"/>
  <c r="AA20" i="6"/>
  <c r="EY20" i="6" s="1"/>
  <c r="Y29" i="3"/>
  <c r="Z29" i="3" s="1"/>
  <c r="AA6" i="6"/>
  <c r="EY6" i="6" s="1"/>
  <c r="EZ3" i="6"/>
  <c r="EW22" i="6"/>
  <c r="EX10" i="6"/>
  <c r="CJ25" i="2"/>
  <c r="CS25" i="2" s="1"/>
  <c r="CR25" i="2"/>
  <c r="M30" i="3"/>
  <c r="BW27" i="3"/>
  <c r="BV27" i="3"/>
  <c r="AP28" i="3"/>
  <c r="BR27" i="3"/>
  <c r="AW27" i="2"/>
  <c r="AX27" i="2" s="1"/>
  <c r="AS28" i="2"/>
  <c r="BK26" i="2"/>
  <c r="CK25" i="2" l="1"/>
  <c r="BF27" i="2"/>
  <c r="BG27" i="2" s="1"/>
  <c r="BH27" i="2" s="1"/>
  <c r="Y23" i="6"/>
  <c r="EW23" i="6" s="1"/>
  <c r="AM29" i="3"/>
  <c r="AN29" i="3" s="1"/>
  <c r="AA8" i="6"/>
  <c r="AN29" i="2"/>
  <c r="AO29" i="2" s="1"/>
  <c r="AP29" i="2" s="1"/>
  <c r="AA21" i="6"/>
  <c r="EY21" i="6" s="1"/>
  <c r="BO28" i="3"/>
  <c r="BP28" i="3" s="1"/>
  <c r="Z12" i="6"/>
  <c r="H36" i="2"/>
  <c r="I36" i="2" s="1"/>
  <c r="CL25" i="2"/>
  <c r="X26" i="6" s="1"/>
  <c r="AH29" i="2"/>
  <c r="BJ27" i="3"/>
  <c r="N30" i="3"/>
  <c r="AH29" i="3"/>
  <c r="T29" i="3"/>
  <c r="BC28" i="3"/>
  <c r="BT26" i="2"/>
  <c r="BI27" i="2" l="1"/>
  <c r="EX12" i="6"/>
  <c r="F43" i="5" s="1"/>
  <c r="D43" i="5" s="1"/>
  <c r="EY8" i="6"/>
  <c r="X27" i="6"/>
  <c r="EV26" i="6"/>
  <c r="G41" i="5" s="1"/>
  <c r="E41" i="5" s="1"/>
  <c r="D37" i="2"/>
  <c r="E37" i="2" s="1"/>
  <c r="F37" i="2" s="1"/>
  <c r="G37" i="2" s="1"/>
  <c r="AI17" i="6"/>
  <c r="BO27" i="2"/>
  <c r="BP27" i="2" s="1"/>
  <c r="Y24" i="6"/>
  <c r="EW24" i="6" s="1"/>
  <c r="K31" i="3"/>
  <c r="L31" i="3" s="1"/>
  <c r="AC4" i="6"/>
  <c r="FA4" i="6" s="1"/>
  <c r="CT25" i="2"/>
  <c r="CG26" i="2"/>
  <c r="CU25" i="2"/>
  <c r="AQ29" i="2"/>
  <c r="BK27" i="3"/>
  <c r="BX27" i="3"/>
  <c r="AI29" i="3"/>
  <c r="AB7" i="6" s="1"/>
  <c r="EZ7" i="6" s="1"/>
  <c r="BD28" i="3"/>
  <c r="AO29" i="3"/>
  <c r="U29" i="3"/>
  <c r="F30" i="3"/>
  <c r="CC26" i="2"/>
  <c r="AY27" i="2"/>
  <c r="BQ27" i="2" l="1"/>
  <c r="BX27" i="2"/>
  <c r="BY27" i="2" s="1"/>
  <c r="Y25" i="6"/>
  <c r="EW25" i="6" s="1"/>
  <c r="BA29" i="3"/>
  <c r="BB29" i="3" s="1"/>
  <c r="AA10" i="6"/>
  <c r="EV27" i="6"/>
  <c r="R30" i="3"/>
  <c r="S30" i="3" s="1"/>
  <c r="AB5" i="6"/>
  <c r="FG17" i="6"/>
  <c r="BY27" i="3"/>
  <c r="Z11" i="6"/>
  <c r="H37" i="2"/>
  <c r="I37" i="2" s="1"/>
  <c r="AZ27" i="2"/>
  <c r="BA27" i="2" s="1"/>
  <c r="BJ27" i="2" s="1"/>
  <c r="CH26" i="2"/>
  <c r="CQ26" i="2" s="1"/>
  <c r="CP26" i="2"/>
  <c r="AF30" i="3"/>
  <c r="AG30" i="3" s="1"/>
  <c r="BH28" i="3"/>
  <c r="BI28" i="3" s="1"/>
  <c r="AP29" i="3"/>
  <c r="BQ28" i="3"/>
  <c r="G30" i="3"/>
  <c r="AA29" i="3"/>
  <c r="BR27" i="2" l="1"/>
  <c r="BS27" i="2" s="1"/>
  <c r="AM30" i="3"/>
  <c r="AN30" i="3" s="1"/>
  <c r="AB8" i="6"/>
  <c r="EZ8" i="6" s="1"/>
  <c r="D38" i="2"/>
  <c r="E38" i="2" s="1"/>
  <c r="F38" i="2" s="1"/>
  <c r="G38" i="2" s="1"/>
  <c r="AJ17" i="6"/>
  <c r="EY10" i="6"/>
  <c r="D31" i="3"/>
  <c r="E31" i="3" s="1"/>
  <c r="AC3" i="6"/>
  <c r="EX11" i="6"/>
  <c r="Z13" i="6"/>
  <c r="EZ5" i="6"/>
  <c r="CI26" i="2"/>
  <c r="BC29" i="3"/>
  <c r="BR28" i="3"/>
  <c r="BW28" i="3"/>
  <c r="BV28" i="3"/>
  <c r="AB29" i="3"/>
  <c r="AB6" i="6" s="1"/>
  <c r="EZ6" i="6" s="1"/>
  <c r="BB27" i="2"/>
  <c r="Z22" i="6" s="1"/>
  <c r="BZ27" i="2"/>
  <c r="CA27" i="2" l="1"/>
  <c r="CB27" i="2"/>
  <c r="EX13" i="6"/>
  <c r="H38" i="2"/>
  <c r="I38" i="2" s="1"/>
  <c r="EX22" i="6"/>
  <c r="FA3" i="6"/>
  <c r="BO29" i="3"/>
  <c r="BP29" i="3" s="1"/>
  <c r="AA12" i="6"/>
  <c r="EY12" i="6" s="1"/>
  <c r="F44" i="5" s="1"/>
  <c r="D44" i="5" s="1"/>
  <c r="FH17" i="6"/>
  <c r="BT27" i="2"/>
  <c r="BK27" i="2"/>
  <c r="CJ26" i="2"/>
  <c r="CK26" i="2" s="1"/>
  <c r="CR26" i="2"/>
  <c r="Y30" i="3"/>
  <c r="Z30" i="3" s="1"/>
  <c r="BJ28" i="3"/>
  <c r="BD29" i="3"/>
  <c r="AW28" i="2"/>
  <c r="AX28" i="2" s="1"/>
  <c r="D39" i="2" l="1"/>
  <c r="E39" i="2" s="1"/>
  <c r="F39" i="2" s="1"/>
  <c r="G39" i="2" s="1"/>
  <c r="AK17" i="6"/>
  <c r="FI17" i="6" s="1"/>
  <c r="BA30" i="3"/>
  <c r="BB30" i="3" s="1"/>
  <c r="AB10" i="6"/>
  <c r="EZ10" i="6" s="1"/>
  <c r="BO28" i="2"/>
  <c r="BP28" i="2" s="1"/>
  <c r="Z24" i="6"/>
  <c r="EX24" i="6" s="1"/>
  <c r="BF28" i="2"/>
  <c r="BG28" i="2" s="1"/>
  <c r="Z23" i="6"/>
  <c r="CS26" i="2"/>
  <c r="CL26" i="2"/>
  <c r="Y26" i="6" s="1"/>
  <c r="CT26" i="2"/>
  <c r="BX28" i="3"/>
  <c r="BK28" i="3"/>
  <c r="AH30" i="3"/>
  <c r="AV29" i="3"/>
  <c r="T30" i="3"/>
  <c r="M31" i="3"/>
  <c r="Y27" i="6" l="1"/>
  <c r="EW26" i="6"/>
  <c r="G42" i="5" s="1"/>
  <c r="E42" i="5" s="1"/>
  <c r="BY28" i="3"/>
  <c r="AA11" i="6"/>
  <c r="BQ28" i="2"/>
  <c r="BH28" i="2"/>
  <c r="EX23" i="6"/>
  <c r="H39" i="2"/>
  <c r="I39" i="2" s="1"/>
  <c r="CG27" i="2"/>
  <c r="CU26" i="2"/>
  <c r="CC27" i="2"/>
  <c r="BH29" i="3"/>
  <c r="BI29" i="3" s="1"/>
  <c r="AI30" i="3"/>
  <c r="AC7" i="6" s="1"/>
  <c r="FA7" i="6" s="1"/>
  <c r="N31" i="3"/>
  <c r="F31" i="3"/>
  <c r="AO30" i="3"/>
  <c r="U30" i="3"/>
  <c r="AW29" i="3"/>
  <c r="AB9" i="6" s="1"/>
  <c r="AA30" i="3"/>
  <c r="AY28" i="2"/>
  <c r="BR28" i="2" l="1"/>
  <c r="BI28" i="2"/>
  <c r="D40" i="2"/>
  <c r="E40" i="2" s="1"/>
  <c r="F40" i="2" s="1"/>
  <c r="G40" i="2" s="1"/>
  <c r="AL17" i="6"/>
  <c r="R31" i="3"/>
  <c r="S31" i="3" s="1"/>
  <c r="AC5" i="6"/>
  <c r="BX28" i="2"/>
  <c r="BY28" i="2" s="1"/>
  <c r="Z25" i="6"/>
  <c r="EX25" i="6" s="1"/>
  <c r="EW27" i="6"/>
  <c r="EZ9" i="6"/>
  <c r="K32" i="3"/>
  <c r="L32" i="3" s="1"/>
  <c r="AD4" i="6"/>
  <c r="FB4" i="6" s="1"/>
  <c r="AA13" i="6"/>
  <c r="EY11" i="6"/>
  <c r="AZ28" i="2"/>
  <c r="BA28" i="2" s="1"/>
  <c r="CH27" i="2"/>
  <c r="CQ27" i="2" s="1"/>
  <c r="CP27" i="2"/>
  <c r="AF31" i="3"/>
  <c r="AG31" i="3" s="1"/>
  <c r="AT30" i="3"/>
  <c r="AU30" i="3" s="1"/>
  <c r="G31" i="3"/>
  <c r="AD3" i="6" s="1"/>
  <c r="AP30" i="3"/>
  <c r="BQ29" i="3"/>
  <c r="AB30" i="3"/>
  <c r="BJ28" i="2" l="1"/>
  <c r="BS28" i="2" s="1"/>
  <c r="FB3" i="6"/>
  <c r="FA5" i="6"/>
  <c r="Y31" i="3"/>
  <c r="Z31" i="3" s="1"/>
  <c r="AC6" i="6"/>
  <c r="FA6" i="6" s="1"/>
  <c r="FJ17" i="6"/>
  <c r="EY13" i="6"/>
  <c r="AM31" i="3"/>
  <c r="AN31" i="3" s="1"/>
  <c r="AC8" i="6"/>
  <c r="FA8" i="6" s="1"/>
  <c r="H40" i="2"/>
  <c r="I40" i="2" s="1"/>
  <c r="CI27" i="2"/>
  <c r="D32" i="3"/>
  <c r="E32" i="3" s="1"/>
  <c r="BW29" i="3"/>
  <c r="BV29" i="3"/>
  <c r="BR29" i="3"/>
  <c r="BZ28" i="2"/>
  <c r="BB28" i="2"/>
  <c r="AA22" i="6" s="1"/>
  <c r="EY22" i="6" s="1"/>
  <c r="CJ27" i="2" l="1"/>
  <c r="CS27" i="2" s="1"/>
  <c r="BO30" i="3"/>
  <c r="BP30" i="3" s="1"/>
  <c r="AB12" i="6"/>
  <c r="EZ12" i="6" s="1"/>
  <c r="F45" i="5" s="1"/>
  <c r="D45" i="5" s="1"/>
  <c r="D41" i="2"/>
  <c r="E41" i="2" s="1"/>
  <c r="F41" i="2" s="1"/>
  <c r="G41" i="2" s="1"/>
  <c r="AM17" i="6"/>
  <c r="FK17" i="6" s="1"/>
  <c r="BK28" i="2"/>
  <c r="CR27" i="2"/>
  <c r="BJ29" i="3"/>
  <c r="AH31" i="3"/>
  <c r="AA31" i="3"/>
  <c r="BC30" i="3"/>
  <c r="T31" i="3"/>
  <c r="CA28" i="2"/>
  <c r="CB28" i="2" s="1"/>
  <c r="BT28" i="2"/>
  <c r="AW29" i="2"/>
  <c r="AX29" i="2" s="1"/>
  <c r="CK27" i="2" l="1"/>
  <c r="CL27" i="2" s="1"/>
  <c r="Z26" i="6" s="1"/>
  <c r="H41" i="2"/>
  <c r="I41" i="2" s="1"/>
  <c r="BF29" i="2"/>
  <c r="AA23" i="6"/>
  <c r="EY23" i="6" s="1"/>
  <c r="BO29" i="2"/>
  <c r="BP29" i="2" s="1"/>
  <c r="BQ29" i="2" s="1"/>
  <c r="AA24" i="6"/>
  <c r="EY24" i="6" s="1"/>
  <c r="Z27" i="6"/>
  <c r="EX26" i="6"/>
  <c r="G43" i="5" s="1"/>
  <c r="E43" i="5" s="1"/>
  <c r="CT27" i="2"/>
  <c r="BX29" i="3"/>
  <c r="BK29" i="3"/>
  <c r="AB11" i="6" s="1"/>
  <c r="AI31" i="3"/>
  <c r="AD7" i="6" s="1"/>
  <c r="FB7" i="6" s="1"/>
  <c r="BD30" i="3"/>
  <c r="U31" i="3"/>
  <c r="AD5" i="6" s="1"/>
  <c r="AB31" i="3"/>
  <c r="AV30" i="3"/>
  <c r="M32" i="3"/>
  <c r="CC28" i="2"/>
  <c r="CU27" i="2" l="1"/>
  <c r="CG28" i="2"/>
  <c r="CH28" i="2" s="1"/>
  <c r="CQ28" i="2" s="1"/>
  <c r="BR29" i="2"/>
  <c r="D42" i="2"/>
  <c r="E42" i="2" s="1"/>
  <c r="F42" i="2" s="1"/>
  <c r="G42" i="2" s="1"/>
  <c r="AN17" i="6"/>
  <c r="AB13" i="6"/>
  <c r="EZ11" i="6"/>
  <c r="Y32" i="3"/>
  <c r="Z32" i="3" s="1"/>
  <c r="AD6" i="6"/>
  <c r="FB6" i="6" s="1"/>
  <c r="FB5" i="6"/>
  <c r="BG29" i="2"/>
  <c r="BH29" i="2" s="1"/>
  <c r="EX27" i="6"/>
  <c r="BX29" i="2"/>
  <c r="BY29" i="2" s="1"/>
  <c r="BZ29" i="2" s="1"/>
  <c r="AA25" i="6"/>
  <c r="EY25" i="6" s="1"/>
  <c r="BA31" i="3"/>
  <c r="BB31" i="3" s="1"/>
  <c r="AC10" i="6"/>
  <c r="FA10" i="6" s="1"/>
  <c r="AF32" i="3"/>
  <c r="AG32" i="3" s="1"/>
  <c r="BH30" i="3"/>
  <c r="BI30" i="3" s="1"/>
  <c r="BY29" i="3"/>
  <c r="R32" i="3"/>
  <c r="S32" i="3" s="1"/>
  <c r="AO31" i="3"/>
  <c r="AW30" i="3"/>
  <c r="AC9" i="6" s="1"/>
  <c r="N32" i="3"/>
  <c r="BQ30" i="3"/>
  <c r="F32" i="3"/>
  <c r="AY29" i="2"/>
  <c r="CP28" i="2" l="1"/>
  <c r="CA29" i="2"/>
  <c r="BI29" i="2"/>
  <c r="AZ29" i="2"/>
  <c r="FL17" i="6"/>
  <c r="FA9" i="6"/>
  <c r="K33" i="3"/>
  <c r="L33" i="3" s="1"/>
  <c r="AE4" i="6"/>
  <c r="FC4" i="6" s="1"/>
  <c r="EZ13" i="6"/>
  <c r="H42" i="2"/>
  <c r="I42" i="2" s="1"/>
  <c r="CI28" i="2"/>
  <c r="AT31" i="3"/>
  <c r="AU31" i="3" s="1"/>
  <c r="AP31" i="3"/>
  <c r="G32" i="3"/>
  <c r="BR30" i="3"/>
  <c r="AA32" i="3"/>
  <c r="AH32" i="3"/>
  <c r="BW30" i="3"/>
  <c r="BV30" i="3"/>
  <c r="D43" i="2" l="1"/>
  <c r="E43" i="2" s="1"/>
  <c r="F43" i="2" s="1"/>
  <c r="G43" i="2" s="1"/>
  <c r="AO17" i="6"/>
  <c r="FM17" i="6" s="1"/>
  <c r="AM32" i="3"/>
  <c r="AN32" i="3" s="1"/>
  <c r="AD8" i="6"/>
  <c r="BO31" i="3"/>
  <c r="BP31" i="3" s="1"/>
  <c r="AC12" i="6"/>
  <c r="FA12" i="6" s="1"/>
  <c r="F46" i="5" s="1"/>
  <c r="D46" i="5" s="1"/>
  <c r="D33" i="3"/>
  <c r="E33" i="3" s="1"/>
  <c r="AE3" i="6"/>
  <c r="FC3" i="6" s="1"/>
  <c r="CJ28" i="2"/>
  <c r="CS28" i="2" s="1"/>
  <c r="CR28" i="2"/>
  <c r="AI32" i="3"/>
  <c r="AE7" i="6" s="1"/>
  <c r="FC7" i="6" s="1"/>
  <c r="AB32" i="3"/>
  <c r="BC31" i="3"/>
  <c r="BJ30" i="3"/>
  <c r="T32" i="3"/>
  <c r="CK28" i="2" l="1"/>
  <c r="CL28" i="2" s="1"/>
  <c r="FB8" i="6"/>
  <c r="Y33" i="3"/>
  <c r="Z33" i="3" s="1"/>
  <c r="AE6" i="6"/>
  <c r="FC6" i="6" s="1"/>
  <c r="H43" i="2"/>
  <c r="I43" i="2" s="1"/>
  <c r="AF33" i="3"/>
  <c r="AG33" i="3" s="1"/>
  <c r="BK30" i="3"/>
  <c r="BX30" i="3"/>
  <c r="M33" i="3"/>
  <c r="BD31" i="3"/>
  <c r="U32" i="3"/>
  <c r="AE5" i="6" s="1"/>
  <c r="FC5" i="6" s="1"/>
  <c r="D44" i="2" l="1"/>
  <c r="E44" i="2" s="1"/>
  <c r="F44" i="2" s="1"/>
  <c r="G44" i="2" s="1"/>
  <c r="AP17" i="6"/>
  <c r="BA32" i="3"/>
  <c r="BB32" i="3" s="1"/>
  <c r="AD10" i="6"/>
  <c r="FB10" i="6" s="1"/>
  <c r="CG29" i="2"/>
  <c r="CH29" i="2" s="1"/>
  <c r="CI29" i="2" s="1"/>
  <c r="AA26" i="6"/>
  <c r="EY26" i="6" s="1"/>
  <c r="G44" i="5" s="1"/>
  <c r="E44" i="5" s="1"/>
  <c r="BH31" i="3"/>
  <c r="BI31" i="3" s="1"/>
  <c r="AC11" i="6"/>
  <c r="CT28" i="2"/>
  <c r="R33" i="3"/>
  <c r="S33" i="3" s="1"/>
  <c r="AA33" i="3"/>
  <c r="AO32" i="3"/>
  <c r="BY30" i="3"/>
  <c r="N33" i="3"/>
  <c r="AV31" i="3"/>
  <c r="CJ29" i="2" l="1"/>
  <c r="K34" i="3"/>
  <c r="L34" i="3" s="1"/>
  <c r="AF4" i="6"/>
  <c r="FD4" i="6" s="1"/>
  <c r="FN17" i="6"/>
  <c r="AC13" i="6"/>
  <c r="FA11" i="6"/>
  <c r="H44" i="2"/>
  <c r="I44" i="2" s="1"/>
  <c r="AH33" i="3"/>
  <c r="AP32" i="3"/>
  <c r="AB33" i="3"/>
  <c r="F33" i="3"/>
  <c r="AW31" i="3"/>
  <c r="AD9" i="6" s="1"/>
  <c r="FB9" i="6" l="1"/>
  <c r="Y34" i="3"/>
  <c r="Z34" i="3" s="1"/>
  <c r="AF6" i="6"/>
  <c r="FD6" i="6" s="1"/>
  <c r="FA13" i="6"/>
  <c r="D45" i="2"/>
  <c r="E45" i="2" s="1"/>
  <c r="F45" i="2" s="1"/>
  <c r="G45" i="2" s="1"/>
  <c r="AQ17" i="6"/>
  <c r="FO17" i="6" s="1"/>
  <c r="AM33" i="3"/>
  <c r="AN33" i="3" s="1"/>
  <c r="AE8" i="6"/>
  <c r="AT32" i="3"/>
  <c r="AU32" i="3" s="1"/>
  <c r="AI33" i="3"/>
  <c r="AF7" i="6" s="1"/>
  <c r="FD7" i="6" s="1"/>
  <c r="G33" i="3"/>
  <c r="BQ31" i="3"/>
  <c r="H45" i="2" l="1"/>
  <c r="I45" i="2" s="1"/>
  <c r="FC8" i="6"/>
  <c r="D34" i="3"/>
  <c r="E34" i="3" s="1"/>
  <c r="AF3" i="6"/>
  <c r="FD3" i="6" s="1"/>
  <c r="AF34" i="3"/>
  <c r="AG34" i="3" s="1"/>
  <c r="BR31" i="3"/>
  <c r="BC32" i="3"/>
  <c r="BW31" i="3"/>
  <c r="BV31" i="3"/>
  <c r="T33" i="3"/>
  <c r="BO32" i="3" l="1"/>
  <c r="BP32" i="3" s="1"/>
  <c r="AD12" i="6"/>
  <c r="FB12" i="6" s="1"/>
  <c r="F47" i="5" s="1"/>
  <c r="D47" i="5" s="1"/>
  <c r="D46" i="2"/>
  <c r="E46" i="2" s="1"/>
  <c r="F46" i="2" s="1"/>
  <c r="G46" i="2" s="1"/>
  <c r="AR17" i="6"/>
  <c r="U33" i="3"/>
  <c r="BD32" i="3"/>
  <c r="BJ31" i="3"/>
  <c r="R34" i="3" l="1"/>
  <c r="S34" i="3" s="1"/>
  <c r="AF5" i="6"/>
  <c r="FD5" i="6" s="1"/>
  <c r="BA33" i="3"/>
  <c r="BB33" i="3" s="1"/>
  <c r="AE10" i="6"/>
  <c r="FC10" i="6" s="1"/>
  <c r="FP17" i="6"/>
  <c r="H46" i="2"/>
  <c r="I46" i="2" s="1"/>
  <c r="AA34" i="3"/>
  <c r="BK31" i="3"/>
  <c r="AD11" i="6" s="1"/>
  <c r="BX31" i="3"/>
  <c r="M34" i="3"/>
  <c r="AO33" i="3"/>
  <c r="AV32" i="3"/>
  <c r="D47" i="2" l="1"/>
  <c r="E47" i="2" s="1"/>
  <c r="F47" i="2" s="1"/>
  <c r="G47" i="2" s="1"/>
  <c r="AS17" i="6"/>
  <c r="FQ17" i="6" s="1"/>
  <c r="FB11" i="6"/>
  <c r="AD13" i="6"/>
  <c r="BH32" i="3"/>
  <c r="BI32" i="3" s="1"/>
  <c r="N34" i="3"/>
  <c r="AB34" i="3"/>
  <c r="AH34" i="3"/>
  <c r="AP33" i="3"/>
  <c r="BY31" i="3"/>
  <c r="AW32" i="3"/>
  <c r="T34" i="3"/>
  <c r="K35" i="3" l="1"/>
  <c r="L35" i="3" s="1"/>
  <c r="AG4" i="6"/>
  <c r="FB13" i="6"/>
  <c r="AM34" i="3"/>
  <c r="AN34" i="3" s="1"/>
  <c r="AF8" i="6"/>
  <c r="FD8" i="6" s="1"/>
  <c r="AT33" i="3"/>
  <c r="AU33" i="3" s="1"/>
  <c r="AE9" i="6"/>
  <c r="Y35" i="3"/>
  <c r="Z35" i="3" s="1"/>
  <c r="AG6" i="6"/>
  <c r="FE6" i="6" s="1"/>
  <c r="H47" i="2"/>
  <c r="I47" i="2" s="1"/>
  <c r="U34" i="3"/>
  <c r="BQ32" i="3"/>
  <c r="AI34" i="3"/>
  <c r="AG7" i="6" s="1"/>
  <c r="FE7" i="6" s="1"/>
  <c r="F34" i="3"/>
  <c r="FE4" i="6" l="1"/>
  <c r="FC9" i="6"/>
  <c r="D48" i="2"/>
  <c r="E48" i="2" s="1"/>
  <c r="F48" i="2" s="1"/>
  <c r="G48" i="2" s="1"/>
  <c r="AT17" i="6"/>
  <c r="R35" i="3"/>
  <c r="S35" i="3" s="1"/>
  <c r="AG5" i="6"/>
  <c r="FE5" i="6" s="1"/>
  <c r="AF35" i="3"/>
  <c r="AG35" i="3" s="1"/>
  <c r="BR32" i="3"/>
  <c r="G34" i="3"/>
  <c r="BW32" i="3"/>
  <c r="BV32" i="3"/>
  <c r="D35" i="3" l="1"/>
  <c r="E35" i="3" s="1"/>
  <c r="AG3" i="6"/>
  <c r="H48" i="2"/>
  <c r="I48" i="2" s="1"/>
  <c r="BO33" i="3"/>
  <c r="BP33" i="3" s="1"/>
  <c r="AE12" i="6"/>
  <c r="FC12" i="6" s="1"/>
  <c r="F48" i="5" s="1"/>
  <c r="D48" i="5" s="1"/>
  <c r="FR17" i="6"/>
  <c r="BJ32" i="3"/>
  <c r="BX32" i="3" s="1"/>
  <c r="BC33" i="3"/>
  <c r="D49" i="2" l="1"/>
  <c r="E49" i="2" s="1"/>
  <c r="F49" i="2" s="1"/>
  <c r="G49" i="2" s="1"/>
  <c r="AU17" i="6"/>
  <c r="FS17" i="6" s="1"/>
  <c r="FE3" i="6"/>
  <c r="BK32" i="3"/>
  <c r="M35" i="3"/>
  <c r="BD33" i="3"/>
  <c r="AO34" i="3"/>
  <c r="AV33" i="3"/>
  <c r="BA34" i="3" l="1"/>
  <c r="BB34" i="3" s="1"/>
  <c r="AF10" i="6"/>
  <c r="FD10" i="6" s="1"/>
  <c r="BH33" i="3"/>
  <c r="BI33" i="3" s="1"/>
  <c r="AE11" i="6"/>
  <c r="H49" i="2"/>
  <c r="I49" i="2" s="1"/>
  <c r="BY32" i="3"/>
  <c r="T35" i="3"/>
  <c r="AW33" i="3"/>
  <c r="AP34" i="3"/>
  <c r="N35" i="3"/>
  <c r="AM35" i="3" l="1"/>
  <c r="AN35" i="3" s="1"/>
  <c r="AG8" i="6"/>
  <c r="FC11" i="6"/>
  <c r="AE13" i="6"/>
  <c r="D50" i="2"/>
  <c r="E50" i="2" s="1"/>
  <c r="F50" i="2" s="1"/>
  <c r="G50" i="2" s="1"/>
  <c r="AV17" i="6"/>
  <c r="AT34" i="3"/>
  <c r="AU34" i="3" s="1"/>
  <c r="AF9" i="6"/>
  <c r="FD9" i="6" s="1"/>
  <c r="K36" i="3"/>
  <c r="L36" i="3" s="1"/>
  <c r="AH4" i="6"/>
  <c r="FF4" i="6" s="1"/>
  <c r="U35" i="3"/>
  <c r="AA35" i="3"/>
  <c r="BQ33" i="3"/>
  <c r="BJ33" i="3"/>
  <c r="BV33" i="3"/>
  <c r="F35" i="3"/>
  <c r="FC13" i="6" l="1"/>
  <c r="FT17" i="6"/>
  <c r="H50" i="2"/>
  <c r="I50" i="2" s="1"/>
  <c r="FE8" i="6"/>
  <c r="R36" i="3"/>
  <c r="S36" i="3" s="1"/>
  <c r="AH5" i="6"/>
  <c r="FF5" i="6" s="1"/>
  <c r="AB35" i="3"/>
  <c r="AH35" i="3"/>
  <c r="BK33" i="3"/>
  <c r="BX33" i="3"/>
  <c r="BR33" i="3"/>
  <c r="G35" i="3"/>
  <c r="BW33" i="3"/>
  <c r="D36" i="3" l="1"/>
  <c r="E36" i="3" s="1"/>
  <c r="AH3" i="6"/>
  <c r="D51" i="2"/>
  <c r="E51" i="2" s="1"/>
  <c r="F51" i="2" s="1"/>
  <c r="G51" i="2" s="1"/>
  <c r="H51" i="2" s="1"/>
  <c r="I51" i="2" s="1"/>
  <c r="AW17" i="6"/>
  <c r="FU17" i="6" s="1"/>
  <c r="BO34" i="3"/>
  <c r="BP34" i="3" s="1"/>
  <c r="AF12" i="6"/>
  <c r="FD12" i="6" s="1"/>
  <c r="F49" i="5" s="1"/>
  <c r="D49" i="5" s="1"/>
  <c r="Y36" i="3"/>
  <c r="Z36" i="3" s="1"/>
  <c r="AH6" i="6"/>
  <c r="FF6" i="6" s="1"/>
  <c r="BH34" i="3"/>
  <c r="BI34" i="3" s="1"/>
  <c r="AF11" i="6"/>
  <c r="AI35" i="3"/>
  <c r="AH7" i="6" s="1"/>
  <c r="FF7" i="6" s="1"/>
  <c r="BC34" i="3"/>
  <c r="BY33" i="3"/>
  <c r="D52" i="2" l="1"/>
  <c r="AX17" i="6"/>
  <c r="FF3" i="6"/>
  <c r="AF13" i="6"/>
  <c r="FD11" i="6"/>
  <c r="E52" i="2"/>
  <c r="F52" i="2" s="1"/>
  <c r="AF36" i="3"/>
  <c r="AG36" i="3" s="1"/>
  <c r="BJ34" i="3"/>
  <c r="BD34" i="3"/>
  <c r="BQ34" i="3"/>
  <c r="AO35" i="3"/>
  <c r="BA35" i="3" l="1"/>
  <c r="BB35" i="3" s="1"/>
  <c r="AG10" i="6"/>
  <c r="FE10" i="6" s="1"/>
  <c r="FD13" i="6"/>
  <c r="FV17" i="6"/>
  <c r="G52" i="2"/>
  <c r="H52" i="2" s="1"/>
  <c r="BV34" i="3"/>
  <c r="BW34" i="3"/>
  <c r="BR34" i="3"/>
  <c r="AP35" i="3"/>
  <c r="AV34" i="3"/>
  <c r="BK34" i="3"/>
  <c r="M36" i="3"/>
  <c r="BO35" i="3" l="1"/>
  <c r="BP35" i="3" s="1"/>
  <c r="AG12" i="6"/>
  <c r="FE12" i="6" s="1"/>
  <c r="F50" i="5" s="1"/>
  <c r="D50" i="5" s="1"/>
  <c r="BH35" i="3"/>
  <c r="BI35" i="3" s="1"/>
  <c r="AG11" i="6"/>
  <c r="FE11" i="6" s="1"/>
  <c r="AM36" i="3"/>
  <c r="AN36" i="3" s="1"/>
  <c r="AH8" i="6"/>
  <c r="I52" i="2"/>
  <c r="N36" i="3"/>
  <c r="AW34" i="3"/>
  <c r="BX34" i="3"/>
  <c r="AT35" i="3" l="1"/>
  <c r="AU35" i="3" s="1"/>
  <c r="AG9" i="6"/>
  <c r="K37" i="3"/>
  <c r="L37" i="3" s="1"/>
  <c r="AI4" i="6"/>
  <c r="FG4" i="6" s="1"/>
  <c r="D53" i="2"/>
  <c r="E53" i="2" s="1"/>
  <c r="F53" i="2" s="1"/>
  <c r="AY17" i="6"/>
  <c r="FF8" i="6"/>
  <c r="AH36" i="3"/>
  <c r="BY34" i="3"/>
  <c r="AA36" i="3"/>
  <c r="F36" i="3"/>
  <c r="FW17" i="6" l="1"/>
  <c r="AG13" i="6"/>
  <c r="FE9" i="6"/>
  <c r="G53" i="2"/>
  <c r="H53" i="2" s="1"/>
  <c r="AI36" i="3"/>
  <c r="AI7" i="6" s="1"/>
  <c r="FG7" i="6" s="1"/>
  <c r="AB36" i="3"/>
  <c r="BC35" i="3"/>
  <c r="G36" i="3"/>
  <c r="FE13" i="6" l="1"/>
  <c r="Y37" i="3"/>
  <c r="Z37" i="3" s="1"/>
  <c r="AI6" i="6"/>
  <c r="FG6" i="6" s="1"/>
  <c r="D37" i="3"/>
  <c r="E37" i="3" s="1"/>
  <c r="AI3" i="6"/>
  <c r="FG3" i="6" s="1"/>
  <c r="I53" i="2"/>
  <c r="AF37" i="3"/>
  <c r="AG37" i="3" s="1"/>
  <c r="BD35" i="3"/>
  <c r="BJ35" i="3"/>
  <c r="T36" i="3"/>
  <c r="BA36" i="3" l="1"/>
  <c r="BB36" i="3" s="1"/>
  <c r="AH10" i="6"/>
  <c r="FF10" i="6" s="1"/>
  <c r="D54" i="2"/>
  <c r="E54" i="2" s="1"/>
  <c r="F54" i="2" s="1"/>
  <c r="AZ17" i="6"/>
  <c r="AV35" i="3"/>
  <c r="BK35" i="3"/>
  <c r="U36" i="3"/>
  <c r="R37" i="3" l="1"/>
  <c r="S37" i="3" s="1"/>
  <c r="AI5" i="6"/>
  <c r="FG5" i="6" s="1"/>
  <c r="BH36" i="3"/>
  <c r="BI36" i="3" s="1"/>
  <c r="AH11" i="6"/>
  <c r="FF11" i="6" s="1"/>
  <c r="FX17" i="6"/>
  <c r="G54" i="2"/>
  <c r="H54" i="2" s="1"/>
  <c r="M37" i="3"/>
  <c r="AO36" i="3"/>
  <c r="AW35" i="3"/>
  <c r="AH9" i="6" s="1"/>
  <c r="FF9" i="6" l="1"/>
  <c r="I54" i="2"/>
  <c r="AT36" i="3"/>
  <c r="AU36" i="3" s="1"/>
  <c r="BW35" i="3"/>
  <c r="BV35" i="3"/>
  <c r="AP36" i="3"/>
  <c r="N37" i="3"/>
  <c r="D55" i="2" l="1"/>
  <c r="BA17" i="6"/>
  <c r="AM37" i="3"/>
  <c r="AN37" i="3" s="1"/>
  <c r="AI8" i="6"/>
  <c r="K38" i="3"/>
  <c r="L38" i="3" s="1"/>
  <c r="AJ4" i="6"/>
  <c r="FH4" i="6" s="1"/>
  <c r="E55" i="2"/>
  <c r="F55" i="2" s="1"/>
  <c r="BQ35" i="3"/>
  <c r="BX35" i="3" s="1"/>
  <c r="AH37" i="3"/>
  <c r="BC36" i="3"/>
  <c r="F37" i="3"/>
  <c r="FY17" i="6" l="1"/>
  <c r="FG8" i="6"/>
  <c r="G55" i="2"/>
  <c r="H55" i="2" s="1"/>
  <c r="BR35" i="3"/>
  <c r="BD36" i="3"/>
  <c r="AO37" i="3"/>
  <c r="AI37" i="3"/>
  <c r="AJ7" i="6" s="1"/>
  <c r="FH7" i="6" s="1"/>
  <c r="G37" i="3"/>
  <c r="BJ36" i="3"/>
  <c r="AA37" i="3"/>
  <c r="BA37" i="3" l="1"/>
  <c r="BB37" i="3" s="1"/>
  <c r="AI10" i="6"/>
  <c r="FG10" i="6" s="1"/>
  <c r="BO36" i="3"/>
  <c r="BP36" i="3" s="1"/>
  <c r="AH12" i="6"/>
  <c r="D38" i="3"/>
  <c r="E38" i="3" s="1"/>
  <c r="AJ3" i="6"/>
  <c r="I55" i="2"/>
  <c r="AF38" i="3"/>
  <c r="AG38" i="3" s="1"/>
  <c r="BY35" i="3"/>
  <c r="AP37" i="3"/>
  <c r="BK36" i="3"/>
  <c r="T37" i="3"/>
  <c r="AB37" i="3"/>
  <c r="AV36" i="3"/>
  <c r="BH37" i="3" l="1"/>
  <c r="BI37" i="3" s="1"/>
  <c r="AI11" i="6"/>
  <c r="FG11" i="6" s="1"/>
  <c r="FF12" i="6"/>
  <c r="F51" i="5" s="1"/>
  <c r="D51" i="5" s="1"/>
  <c r="AH13" i="6"/>
  <c r="D56" i="2"/>
  <c r="E56" i="2" s="1"/>
  <c r="F56" i="2" s="1"/>
  <c r="BB17" i="6"/>
  <c r="AM38" i="3"/>
  <c r="AN38" i="3" s="1"/>
  <c r="AJ8" i="6"/>
  <c r="FH8" i="6" s="1"/>
  <c r="Y38" i="3"/>
  <c r="Z38" i="3" s="1"/>
  <c r="AJ6" i="6"/>
  <c r="FH6" i="6" s="1"/>
  <c r="FH3" i="6"/>
  <c r="U37" i="3"/>
  <c r="AW36" i="3"/>
  <c r="AI9" i="6" s="1"/>
  <c r="FG9" i="6" l="1"/>
  <c r="R38" i="3"/>
  <c r="S38" i="3" s="1"/>
  <c r="AJ5" i="6"/>
  <c r="FF13" i="6"/>
  <c r="FZ17" i="6"/>
  <c r="G56" i="2"/>
  <c r="H56" i="2" s="1"/>
  <c r="AT37" i="3"/>
  <c r="AU37" i="3" s="1"/>
  <c r="BV36" i="3"/>
  <c r="M38" i="3"/>
  <c r="F38" i="3"/>
  <c r="FH5" i="6" l="1"/>
  <c r="I56" i="2"/>
  <c r="BW36" i="3"/>
  <c r="BQ36" i="3"/>
  <c r="N38" i="3"/>
  <c r="BC37" i="3"/>
  <c r="G38" i="3"/>
  <c r="D39" i="3" l="1"/>
  <c r="E39" i="3" s="1"/>
  <c r="AK3" i="6"/>
  <c r="D57" i="2"/>
  <c r="E57" i="2" s="1"/>
  <c r="F57" i="2" s="1"/>
  <c r="BC17" i="6"/>
  <c r="K39" i="3"/>
  <c r="L39" i="3" s="1"/>
  <c r="AK4" i="6"/>
  <c r="FI4" i="6" s="1"/>
  <c r="BX36" i="3"/>
  <c r="BR36" i="3"/>
  <c r="BD37" i="3"/>
  <c r="BJ37" i="3"/>
  <c r="AV37" i="3"/>
  <c r="BA38" i="3" l="1"/>
  <c r="BB38" i="3" s="1"/>
  <c r="AJ10" i="6"/>
  <c r="FH10" i="6" s="1"/>
  <c r="GA17" i="6"/>
  <c r="BY36" i="3"/>
  <c r="AI12" i="6"/>
  <c r="FI3" i="6"/>
  <c r="G57" i="2"/>
  <c r="H57" i="2" s="1"/>
  <c r="BO37" i="3"/>
  <c r="BP37" i="3" s="1"/>
  <c r="AO38" i="3"/>
  <c r="AW37" i="3"/>
  <c r="BK37" i="3"/>
  <c r="AA38" i="3"/>
  <c r="AH38" i="3"/>
  <c r="T38" i="3"/>
  <c r="BH38" i="3" l="1"/>
  <c r="BI38" i="3" s="1"/>
  <c r="AJ11" i="6"/>
  <c r="FH11" i="6" s="1"/>
  <c r="FG12" i="6"/>
  <c r="F52" i="5" s="1"/>
  <c r="D52" i="5" s="1"/>
  <c r="AI13" i="6"/>
  <c r="AT38" i="3"/>
  <c r="AU38" i="3" s="1"/>
  <c r="AJ9" i="6"/>
  <c r="I57" i="2"/>
  <c r="BQ37" i="3"/>
  <c r="BV37" i="3"/>
  <c r="AB38" i="3"/>
  <c r="AP38" i="3"/>
  <c r="M39" i="3"/>
  <c r="U38" i="3"/>
  <c r="AI38" i="3"/>
  <c r="AK7" i="6" s="1"/>
  <c r="FI7" i="6" s="1"/>
  <c r="AM39" i="3" l="1"/>
  <c r="AN39" i="3" s="1"/>
  <c r="AK8" i="6"/>
  <c r="FI8" i="6" s="1"/>
  <c r="D58" i="2"/>
  <c r="E58" i="2" s="1"/>
  <c r="F58" i="2" s="1"/>
  <c r="BD17" i="6"/>
  <c r="Y39" i="3"/>
  <c r="Z39" i="3" s="1"/>
  <c r="AK6" i="6"/>
  <c r="FI6" i="6" s="1"/>
  <c r="R39" i="3"/>
  <c r="S39" i="3" s="1"/>
  <c r="AK5" i="6"/>
  <c r="FG13" i="6"/>
  <c r="FH9" i="6"/>
  <c r="AF39" i="3"/>
  <c r="AG39" i="3" s="1"/>
  <c r="BW37" i="3"/>
  <c r="BX37" i="3"/>
  <c r="BR37" i="3"/>
  <c r="BC38" i="3"/>
  <c r="F39" i="3"/>
  <c r="N39" i="3"/>
  <c r="GB17" i="6" l="1"/>
  <c r="BY37" i="3"/>
  <c r="AJ12" i="6"/>
  <c r="K40" i="3"/>
  <c r="L40" i="3" s="1"/>
  <c r="AL4" i="6"/>
  <c r="FJ4" i="6" s="1"/>
  <c r="FI5" i="6"/>
  <c r="G58" i="2"/>
  <c r="H58" i="2" s="1"/>
  <c r="BO38" i="3"/>
  <c r="BJ38" i="3"/>
  <c r="AV38" i="3"/>
  <c r="G39" i="3"/>
  <c r="BD38" i="3"/>
  <c r="AJ13" i="6" l="1"/>
  <c r="FH12" i="6"/>
  <c r="F53" i="5" s="1"/>
  <c r="D53" i="5" s="1"/>
  <c r="BA39" i="3"/>
  <c r="BB39" i="3" s="1"/>
  <c r="AK10" i="6"/>
  <c r="FI10" i="6" s="1"/>
  <c r="D40" i="3"/>
  <c r="E40" i="3" s="1"/>
  <c r="AL3" i="6"/>
  <c r="BV38" i="3"/>
  <c r="BP38" i="3"/>
  <c r="BW38" i="3" s="1"/>
  <c r="I58" i="2"/>
  <c r="BK38" i="3"/>
  <c r="AW38" i="3"/>
  <c r="AA39" i="3"/>
  <c r="FJ3" i="6" l="1"/>
  <c r="AT39" i="3"/>
  <c r="AU39" i="3" s="1"/>
  <c r="AK9" i="6"/>
  <c r="BH39" i="3"/>
  <c r="BI39" i="3" s="1"/>
  <c r="AK11" i="6"/>
  <c r="FI11" i="6" s="1"/>
  <c r="D59" i="2"/>
  <c r="E59" i="2" s="1"/>
  <c r="F59" i="2" s="1"/>
  <c r="BE17" i="6"/>
  <c r="FH13" i="6"/>
  <c r="BQ38" i="3"/>
  <c r="BR38" i="3" s="1"/>
  <c r="AB39" i="3"/>
  <c r="T39" i="3"/>
  <c r="M40" i="3"/>
  <c r="BO39" i="3" l="1"/>
  <c r="BP39" i="3" s="1"/>
  <c r="AK12" i="6"/>
  <c r="FI12" i="6" s="1"/>
  <c r="F54" i="5" s="1"/>
  <c r="D54" i="5" s="1"/>
  <c r="FI9" i="6"/>
  <c r="GC17" i="6"/>
  <c r="Y40" i="3"/>
  <c r="Z40" i="3" s="1"/>
  <c r="AL6" i="6"/>
  <c r="FJ6" i="6" s="1"/>
  <c r="BY38" i="3"/>
  <c r="BX38" i="3"/>
  <c r="G59" i="2"/>
  <c r="H59" i="2" s="1"/>
  <c r="F40" i="3"/>
  <c r="N40" i="3"/>
  <c r="U39" i="3"/>
  <c r="AL5" i="6" s="1"/>
  <c r="K41" i="3" l="1"/>
  <c r="L41" i="3" s="1"/>
  <c r="AM4" i="6"/>
  <c r="FK4" i="6" s="1"/>
  <c r="FI13" i="6"/>
  <c r="AK13" i="6"/>
  <c r="FJ5" i="6"/>
  <c r="I59" i="2"/>
  <c r="R40" i="3"/>
  <c r="S40" i="3" s="1"/>
  <c r="BC39" i="3"/>
  <c r="G40" i="3"/>
  <c r="AO39" i="3"/>
  <c r="AV39" i="3"/>
  <c r="D60" i="2" l="1"/>
  <c r="BF17" i="6"/>
  <c r="D41" i="3"/>
  <c r="E41" i="3" s="1"/>
  <c r="AM3" i="6"/>
  <c r="FK3" i="6" s="1"/>
  <c r="E60" i="2"/>
  <c r="F60" i="2" s="1"/>
  <c r="AP39" i="3"/>
  <c r="AW39" i="3"/>
  <c r="BD39" i="3"/>
  <c r="AA40" i="3"/>
  <c r="BJ39" i="3"/>
  <c r="AH39" i="3"/>
  <c r="GD17" i="6" l="1"/>
  <c r="BA40" i="3"/>
  <c r="BB40" i="3" s="1"/>
  <c r="AL10" i="6"/>
  <c r="FJ10" i="6" s="1"/>
  <c r="AT40" i="3"/>
  <c r="AU40" i="3" s="1"/>
  <c r="AL9" i="6"/>
  <c r="FJ9" i="6" s="1"/>
  <c r="AM40" i="3"/>
  <c r="AN40" i="3" s="1"/>
  <c r="AL8" i="6"/>
  <c r="FJ8" i="6" s="1"/>
  <c r="G60" i="2"/>
  <c r="H60" i="2" s="1"/>
  <c r="BK39" i="3"/>
  <c r="BW39" i="3"/>
  <c r="T40" i="3"/>
  <c r="AB40" i="3"/>
  <c r="AI39" i="3"/>
  <c r="AL7" i="6" s="1"/>
  <c r="BV39" i="3"/>
  <c r="FJ7" i="6" l="1"/>
  <c r="BH40" i="3"/>
  <c r="BI40" i="3" s="1"/>
  <c r="AL11" i="6"/>
  <c r="FJ11" i="6" s="1"/>
  <c r="Y41" i="3"/>
  <c r="Z41" i="3" s="1"/>
  <c r="AM6" i="6"/>
  <c r="FK6" i="6" s="1"/>
  <c r="I60" i="2"/>
  <c r="AF40" i="3"/>
  <c r="AG40" i="3" s="1"/>
  <c r="BQ39" i="3"/>
  <c r="BR39" i="3" s="1"/>
  <c r="AL12" i="6" s="1"/>
  <c r="FJ12" i="6" s="1"/>
  <c r="F55" i="5" s="1"/>
  <c r="D55" i="5" s="1"/>
  <c r="U40" i="3"/>
  <c r="M41" i="3"/>
  <c r="R41" i="3" l="1"/>
  <c r="S41" i="3" s="1"/>
  <c r="AM5" i="6"/>
  <c r="FK5" i="6" s="1"/>
  <c r="D61" i="2"/>
  <c r="BG17" i="6"/>
  <c r="FJ13" i="6"/>
  <c r="AL13" i="6"/>
  <c r="E61" i="2"/>
  <c r="F61" i="2" s="1"/>
  <c r="BX39" i="3"/>
  <c r="BO40" i="3"/>
  <c r="BP40" i="3" s="1"/>
  <c r="N41" i="3"/>
  <c r="F41" i="3"/>
  <c r="BY39" i="3"/>
  <c r="GE17" i="6" l="1"/>
  <c r="K42" i="3"/>
  <c r="L42" i="3" s="1"/>
  <c r="AN4" i="6"/>
  <c r="FL4" i="6" s="1"/>
  <c r="G61" i="2"/>
  <c r="H61" i="2" s="1"/>
  <c r="G41" i="3"/>
  <c r="AO40" i="3"/>
  <c r="D42" i="3" l="1"/>
  <c r="E42" i="3" s="1"/>
  <c r="AN3" i="6"/>
  <c r="I61" i="2"/>
  <c r="AP40" i="3"/>
  <c r="AV40" i="3"/>
  <c r="AA41" i="3"/>
  <c r="AH40" i="3"/>
  <c r="FL3" i="6" l="1"/>
  <c r="AM41" i="3"/>
  <c r="AN41" i="3" s="1"/>
  <c r="AM8" i="6"/>
  <c r="D62" i="2"/>
  <c r="E62" i="2" s="1"/>
  <c r="F62" i="2" s="1"/>
  <c r="BH17" i="6"/>
  <c r="AI40" i="3"/>
  <c r="AM7" i="6" s="1"/>
  <c r="FK7" i="6" s="1"/>
  <c r="BJ40" i="3"/>
  <c r="AB41" i="3"/>
  <c r="T41" i="3"/>
  <c r="AW40" i="3"/>
  <c r="FK8" i="6" l="1"/>
  <c r="AT41" i="3"/>
  <c r="AU41" i="3" s="1"/>
  <c r="AM9" i="6"/>
  <c r="FK9" i="6" s="1"/>
  <c r="Y42" i="3"/>
  <c r="Z42" i="3" s="1"/>
  <c r="AN6" i="6"/>
  <c r="FL6" i="6" s="1"/>
  <c r="GF17" i="6"/>
  <c r="G62" i="2"/>
  <c r="H62" i="2" s="1"/>
  <c r="AF41" i="3"/>
  <c r="AG41" i="3" s="1"/>
  <c r="BK40" i="3"/>
  <c r="U41" i="3"/>
  <c r="BQ40" i="3"/>
  <c r="M42" i="3"/>
  <c r="R42" i="3" l="1"/>
  <c r="S42" i="3" s="1"/>
  <c r="AN5" i="6"/>
  <c r="BH41" i="3"/>
  <c r="BI41" i="3" s="1"/>
  <c r="AM11" i="6"/>
  <c r="FK11" i="6" s="1"/>
  <c r="I62" i="2"/>
  <c r="AV41" i="3"/>
  <c r="BR40" i="3"/>
  <c r="N42" i="3"/>
  <c r="BW40" i="3"/>
  <c r="BV40" i="3"/>
  <c r="AO41" i="3"/>
  <c r="FL5" i="6" l="1"/>
  <c r="D63" i="2"/>
  <c r="BI17" i="6"/>
  <c r="K43" i="3"/>
  <c r="L43" i="3" s="1"/>
  <c r="AO4" i="6"/>
  <c r="FM4" i="6" s="1"/>
  <c r="BO41" i="3"/>
  <c r="BP41" i="3" s="1"/>
  <c r="AM12" i="6"/>
  <c r="FK12" i="6" s="1"/>
  <c r="F56" i="5" s="1"/>
  <c r="D56" i="5" s="1"/>
  <c r="E63" i="2"/>
  <c r="F63" i="2" s="1"/>
  <c r="AP41" i="3"/>
  <c r="AW41" i="3"/>
  <c r="AH41" i="3"/>
  <c r="F42" i="3"/>
  <c r="BC40" i="3"/>
  <c r="AT42" i="3" l="1"/>
  <c r="AU42" i="3" s="1"/>
  <c r="AN9" i="6"/>
  <c r="FL9" i="6" s="1"/>
  <c r="GG17" i="6"/>
  <c r="AM42" i="3"/>
  <c r="AN42" i="3" s="1"/>
  <c r="AN8" i="6"/>
  <c r="FL8" i="6" s="1"/>
  <c r="G63" i="2"/>
  <c r="H63" i="2" s="1"/>
  <c r="G42" i="3"/>
  <c r="AI41" i="3"/>
  <c r="AN7" i="6" s="1"/>
  <c r="AA42" i="3"/>
  <c r="BD40" i="3"/>
  <c r="AM10" i="6" s="1"/>
  <c r="BX40" i="3"/>
  <c r="D43" i="3" l="1"/>
  <c r="E43" i="3" s="1"/>
  <c r="AO3" i="6"/>
  <c r="FK10" i="6"/>
  <c r="AM13" i="6"/>
  <c r="FL7" i="6"/>
  <c r="I63" i="2"/>
  <c r="BA41" i="3"/>
  <c r="BB41" i="3" s="1"/>
  <c r="AF42" i="3"/>
  <c r="AG42" i="3" s="1"/>
  <c r="AB42" i="3"/>
  <c r="BY40" i="3"/>
  <c r="T42" i="3"/>
  <c r="D64" i="2" l="1"/>
  <c r="BJ17" i="6"/>
  <c r="Y43" i="3"/>
  <c r="Z43" i="3" s="1"/>
  <c r="AO6" i="6"/>
  <c r="FM6" i="6" s="1"/>
  <c r="FM3" i="6"/>
  <c r="FK13" i="6"/>
  <c r="E64" i="2"/>
  <c r="F64" i="2" s="1"/>
  <c r="BJ41" i="3"/>
  <c r="U42" i="3"/>
  <c r="GH17" i="6" l="1"/>
  <c r="R43" i="3"/>
  <c r="S43" i="3" s="1"/>
  <c r="AO5" i="6"/>
  <c r="G64" i="2"/>
  <c r="H64" i="2" s="1"/>
  <c r="BQ41" i="3"/>
  <c r="BK41" i="3"/>
  <c r="M43" i="3"/>
  <c r="AV42" i="3"/>
  <c r="BW41" i="3"/>
  <c r="BV41" i="3"/>
  <c r="AO42" i="3"/>
  <c r="FM5" i="6" l="1"/>
  <c r="BH42" i="3"/>
  <c r="BI42" i="3" s="1"/>
  <c r="AN11" i="6"/>
  <c r="FL11" i="6" s="1"/>
  <c r="I64" i="2"/>
  <c r="BC41" i="3"/>
  <c r="BD41" i="3" s="1"/>
  <c r="AN10" i="6" s="1"/>
  <c r="AW42" i="3"/>
  <c r="AP42" i="3"/>
  <c r="BR41" i="3"/>
  <c r="N43" i="3"/>
  <c r="F43" i="3"/>
  <c r="AH42" i="3"/>
  <c r="K44" i="3" l="1"/>
  <c r="L44" i="3" s="1"/>
  <c r="AP4" i="6"/>
  <c r="FN4" i="6" s="1"/>
  <c r="BO42" i="3"/>
  <c r="BP42" i="3" s="1"/>
  <c r="AN12" i="6"/>
  <c r="FL12" i="6" s="1"/>
  <c r="F57" i="5" s="1"/>
  <c r="D57" i="5" s="1"/>
  <c r="AM43" i="3"/>
  <c r="AN43" i="3" s="1"/>
  <c r="AO8" i="6"/>
  <c r="FM8" i="6" s="1"/>
  <c r="FL10" i="6"/>
  <c r="D65" i="2"/>
  <c r="E65" i="2" s="1"/>
  <c r="F65" i="2" s="1"/>
  <c r="BK17" i="6"/>
  <c r="AT43" i="3"/>
  <c r="AU43" i="3" s="1"/>
  <c r="AO9" i="6"/>
  <c r="FM9" i="6" s="1"/>
  <c r="BX41" i="3"/>
  <c r="BA42" i="3"/>
  <c r="BB42" i="3" s="1"/>
  <c r="AA43" i="3"/>
  <c r="G43" i="3"/>
  <c r="BY41" i="3"/>
  <c r="AI42" i="3"/>
  <c r="AO7" i="6" s="1"/>
  <c r="AN13" i="6" l="1"/>
  <c r="GI17" i="6"/>
  <c r="D44" i="3"/>
  <c r="E44" i="3" s="1"/>
  <c r="AP3" i="6"/>
  <c r="FN3" i="6" s="1"/>
  <c r="FM7" i="6"/>
  <c r="FL13" i="6"/>
  <c r="G65" i="2"/>
  <c r="H65" i="2" s="1"/>
  <c r="AF43" i="3"/>
  <c r="AG43" i="3" s="1"/>
  <c r="AB43" i="3"/>
  <c r="Y44" i="3" l="1"/>
  <c r="Z44" i="3" s="1"/>
  <c r="AP6" i="6"/>
  <c r="FN6" i="6" s="1"/>
  <c r="I65" i="2"/>
  <c r="BJ42" i="3"/>
  <c r="M44" i="3"/>
  <c r="T43" i="3"/>
  <c r="D66" i="2" l="1"/>
  <c r="E66" i="2" s="1"/>
  <c r="F66" i="2" s="1"/>
  <c r="BL17" i="6"/>
  <c r="N44" i="3"/>
  <c r="BK42" i="3"/>
  <c r="AO43" i="3"/>
  <c r="BC42" i="3"/>
  <c r="BV42" i="3"/>
  <c r="U43" i="3"/>
  <c r="BQ42" i="3"/>
  <c r="GJ17" i="6" l="1"/>
  <c r="R44" i="3"/>
  <c r="S44" i="3" s="1"/>
  <c r="AP5" i="6"/>
  <c r="FN5" i="6" s="1"/>
  <c r="BH43" i="3"/>
  <c r="BI43" i="3" s="1"/>
  <c r="AO11" i="6"/>
  <c r="FM11" i="6" s="1"/>
  <c r="K45" i="3"/>
  <c r="L45" i="3" s="1"/>
  <c r="AQ4" i="6"/>
  <c r="FO4" i="6" s="1"/>
  <c r="G66" i="2"/>
  <c r="H66" i="2" s="1"/>
  <c r="BR42" i="3"/>
  <c r="BD42" i="3"/>
  <c r="AO10" i="6" s="1"/>
  <c r="BX42" i="3"/>
  <c r="AP43" i="3"/>
  <c r="AV43" i="3"/>
  <c r="F44" i="3"/>
  <c r="BW42" i="3"/>
  <c r="FM10" i="6" l="1"/>
  <c r="BO43" i="3"/>
  <c r="BP43" i="3" s="1"/>
  <c r="AO12" i="6"/>
  <c r="FM12" i="6" s="1"/>
  <c r="F58" i="5" s="1"/>
  <c r="D58" i="5" s="1"/>
  <c r="AM44" i="3"/>
  <c r="AN44" i="3" s="1"/>
  <c r="AP8" i="6"/>
  <c r="FN8" i="6" s="1"/>
  <c r="I66" i="2"/>
  <c r="BA43" i="3"/>
  <c r="BB43" i="3" s="1"/>
  <c r="BJ43" i="3"/>
  <c r="AW43" i="3"/>
  <c r="BY42" i="3"/>
  <c r="G44" i="3"/>
  <c r="AH43" i="3"/>
  <c r="AO13" i="6" l="1"/>
  <c r="AT44" i="3"/>
  <c r="AU44" i="3" s="1"/>
  <c r="AP9" i="6"/>
  <c r="D45" i="3"/>
  <c r="E45" i="3" s="1"/>
  <c r="AQ3" i="6"/>
  <c r="FO3" i="6" s="1"/>
  <c r="D67" i="2"/>
  <c r="E67" i="2" s="1"/>
  <c r="F67" i="2" s="1"/>
  <c r="BM17" i="6"/>
  <c r="FM13" i="6"/>
  <c r="BQ43" i="3"/>
  <c r="BK43" i="3"/>
  <c r="AA44" i="3"/>
  <c r="AI43" i="3"/>
  <c r="AP7" i="6" s="1"/>
  <c r="FN7" i="6" s="1"/>
  <c r="T44" i="3"/>
  <c r="FN9" i="6" l="1"/>
  <c r="BH44" i="3"/>
  <c r="BI44" i="3" s="1"/>
  <c r="AP11" i="6"/>
  <c r="FN11" i="6" s="1"/>
  <c r="GK17" i="6"/>
  <c r="G67" i="2"/>
  <c r="H67" i="2" s="1"/>
  <c r="AF44" i="3"/>
  <c r="AG44" i="3" s="1"/>
  <c r="AB44" i="3"/>
  <c r="U44" i="3"/>
  <c r="BR43" i="3"/>
  <c r="BW43" i="3"/>
  <c r="BV43" i="3"/>
  <c r="BO44" i="3" l="1"/>
  <c r="BP44" i="3" s="1"/>
  <c r="AP12" i="6"/>
  <c r="FN12" i="6" s="1"/>
  <c r="F59" i="5" s="1"/>
  <c r="D59" i="5" s="1"/>
  <c r="R45" i="3"/>
  <c r="S45" i="3" s="1"/>
  <c r="AQ5" i="6"/>
  <c r="FO5" i="6" s="1"/>
  <c r="Y45" i="3"/>
  <c r="Z45" i="3" s="1"/>
  <c r="AQ6" i="6"/>
  <c r="FO6" i="6" s="1"/>
  <c r="I67" i="2"/>
  <c r="M45" i="3"/>
  <c r="BC43" i="3"/>
  <c r="D68" i="2" l="1"/>
  <c r="BN17" i="6"/>
  <c r="E68" i="2"/>
  <c r="F68" i="2" s="1"/>
  <c r="T45" i="3"/>
  <c r="BD43" i="3"/>
  <c r="BX43" i="3"/>
  <c r="N45" i="3"/>
  <c r="AO44" i="3"/>
  <c r="F45" i="3"/>
  <c r="K46" i="3" l="1"/>
  <c r="L46" i="3" s="1"/>
  <c r="AR4" i="6"/>
  <c r="FP4" i="6" s="1"/>
  <c r="GL17" i="6"/>
  <c r="BA44" i="3"/>
  <c r="BB44" i="3" s="1"/>
  <c r="AP10" i="6"/>
  <c r="G68" i="2"/>
  <c r="H68" i="2" s="1"/>
  <c r="U45" i="3"/>
  <c r="AP44" i="3"/>
  <c r="G45" i="3"/>
  <c r="BY43" i="3"/>
  <c r="AH44" i="3"/>
  <c r="D46" i="3" l="1"/>
  <c r="E46" i="3" s="1"/>
  <c r="AR3" i="6"/>
  <c r="R46" i="3"/>
  <c r="S46" i="3" s="1"/>
  <c r="AR5" i="6"/>
  <c r="FP5" i="6" s="1"/>
  <c r="FN10" i="6"/>
  <c r="AP13" i="6"/>
  <c r="AM45" i="3"/>
  <c r="AN45" i="3" s="1"/>
  <c r="AQ8" i="6"/>
  <c r="I68" i="2"/>
  <c r="BC44" i="3"/>
  <c r="AI44" i="3"/>
  <c r="AQ7" i="6" s="1"/>
  <c r="FO7" i="6" s="1"/>
  <c r="D69" i="2" l="1"/>
  <c r="BO17" i="6"/>
  <c r="FN13" i="6"/>
  <c r="FO8" i="6"/>
  <c r="FP3" i="6"/>
  <c r="E69" i="2"/>
  <c r="F69" i="2" s="1"/>
  <c r="AF45" i="3"/>
  <c r="AG45" i="3" s="1"/>
  <c r="AV44" i="3"/>
  <c r="BV44" i="3"/>
  <c r="AA45" i="3"/>
  <c r="BQ44" i="3"/>
  <c r="BD44" i="3"/>
  <c r="BJ44" i="3"/>
  <c r="GM17" i="6" l="1"/>
  <c r="BA45" i="3"/>
  <c r="BB45" i="3" s="1"/>
  <c r="AQ10" i="6"/>
  <c r="FO10" i="6" s="1"/>
  <c r="G69" i="2"/>
  <c r="H69" i="2" s="1"/>
  <c r="BR44" i="3"/>
  <c r="BK44" i="3"/>
  <c r="M46" i="3"/>
  <c r="AB45" i="3"/>
  <c r="AW44" i="3"/>
  <c r="BX44" i="3"/>
  <c r="BW44" i="3"/>
  <c r="AT45" i="3" l="1"/>
  <c r="AU45" i="3" s="1"/>
  <c r="AQ9" i="6"/>
  <c r="Y46" i="3"/>
  <c r="Z46" i="3" s="1"/>
  <c r="AR6" i="6"/>
  <c r="BH45" i="3"/>
  <c r="BI45" i="3" s="1"/>
  <c r="AQ11" i="6"/>
  <c r="FO11" i="6" s="1"/>
  <c r="BO45" i="3"/>
  <c r="BP45" i="3" s="1"/>
  <c r="AQ12" i="6"/>
  <c r="FO12" i="6" s="1"/>
  <c r="F60" i="5" s="1"/>
  <c r="D60" i="5" s="1"/>
  <c r="I69" i="2"/>
  <c r="AO45" i="3"/>
  <c r="N46" i="3"/>
  <c r="T46" i="3"/>
  <c r="AH45" i="3"/>
  <c r="BY44" i="3"/>
  <c r="FP6" i="6" l="1"/>
  <c r="D70" i="2"/>
  <c r="E70" i="2" s="1"/>
  <c r="F70" i="2" s="1"/>
  <c r="G70" i="2" s="1"/>
  <c r="H70" i="2" s="1"/>
  <c r="BP17" i="6"/>
  <c r="K47" i="3"/>
  <c r="L47" i="3" s="1"/>
  <c r="AS4" i="6"/>
  <c r="FQ4" i="6" s="1"/>
  <c r="FO9" i="6"/>
  <c r="AQ13" i="6"/>
  <c r="BC45" i="3"/>
  <c r="U46" i="3"/>
  <c r="AP45" i="3"/>
  <c r="AI45" i="3"/>
  <c r="AR7" i="6" s="1"/>
  <c r="FP7" i="6" s="1"/>
  <c r="F46" i="3"/>
  <c r="R47" i="3" l="1"/>
  <c r="S47" i="3" s="1"/>
  <c r="AS5" i="6"/>
  <c r="FQ5" i="6" s="1"/>
  <c r="FO13" i="6"/>
  <c r="AM46" i="3"/>
  <c r="AN46" i="3" s="1"/>
  <c r="AR8" i="6"/>
  <c r="FP8" i="6" s="1"/>
  <c r="GN17" i="6"/>
  <c r="I70" i="2"/>
  <c r="AF46" i="3"/>
  <c r="AG46" i="3" s="1"/>
  <c r="BJ45" i="3"/>
  <c r="AV45" i="3"/>
  <c r="BD45" i="3"/>
  <c r="G46" i="3"/>
  <c r="D47" i="3" l="1"/>
  <c r="E47" i="3" s="1"/>
  <c r="AS3" i="6"/>
  <c r="D71" i="2"/>
  <c r="BQ17" i="6"/>
  <c r="GO17" i="6" s="1"/>
  <c r="BA46" i="3"/>
  <c r="BB46" i="3" s="1"/>
  <c r="AR10" i="6"/>
  <c r="FP10" i="6" s="1"/>
  <c r="E71" i="2"/>
  <c r="F71" i="2" s="1"/>
  <c r="BV45" i="3"/>
  <c r="BK45" i="3"/>
  <c r="AW45" i="3"/>
  <c r="AT46" i="3" l="1"/>
  <c r="AU46" i="3" s="1"/>
  <c r="AR9" i="6"/>
  <c r="FQ3" i="6"/>
  <c r="BH46" i="3"/>
  <c r="BI46" i="3" s="1"/>
  <c r="AR11" i="6"/>
  <c r="FP11" i="6" s="1"/>
  <c r="G71" i="2"/>
  <c r="H71" i="2" s="1"/>
  <c r="BW45" i="3"/>
  <c r="AO46" i="3"/>
  <c r="M47" i="3"/>
  <c r="AA46" i="3"/>
  <c r="FP9" i="6" l="1"/>
  <c r="I71" i="2"/>
  <c r="BQ45" i="3"/>
  <c r="BX45" i="3" s="1"/>
  <c r="N47" i="3"/>
  <c r="AP46" i="3"/>
  <c r="T47" i="3"/>
  <c r="AB46" i="3"/>
  <c r="AS6" i="6" s="1"/>
  <c r="AH46" i="3"/>
  <c r="F47" i="3"/>
  <c r="FQ6" i="6" l="1"/>
  <c r="K48" i="3"/>
  <c r="L48" i="3" s="1"/>
  <c r="AT4" i="6"/>
  <c r="FR4" i="6" s="1"/>
  <c r="D72" i="2"/>
  <c r="E72" i="2" s="1"/>
  <c r="F72" i="2" s="1"/>
  <c r="BR17" i="6"/>
  <c r="AM47" i="3"/>
  <c r="AN47" i="3" s="1"/>
  <c r="AS8" i="6"/>
  <c r="FQ8" i="6" s="1"/>
  <c r="BR45" i="3"/>
  <c r="Y47" i="3"/>
  <c r="Z47" i="3" s="1"/>
  <c r="U47" i="3"/>
  <c r="G47" i="3"/>
  <c r="AI46" i="3"/>
  <c r="AS7" i="6" s="1"/>
  <c r="FQ7" i="6" s="1"/>
  <c r="BY45" i="3" l="1"/>
  <c r="AR12" i="6"/>
  <c r="D48" i="3"/>
  <c r="E48" i="3" s="1"/>
  <c r="AT3" i="6"/>
  <c r="R48" i="3"/>
  <c r="S48" i="3" s="1"/>
  <c r="AT5" i="6"/>
  <c r="FR5" i="6" s="1"/>
  <c r="GP17" i="6"/>
  <c r="G72" i="2"/>
  <c r="H72" i="2" s="1"/>
  <c r="BO46" i="3"/>
  <c r="BP46" i="3" s="1"/>
  <c r="AF47" i="3"/>
  <c r="AG47" i="3" s="1"/>
  <c r="AV46" i="3"/>
  <c r="BJ46" i="3"/>
  <c r="BC46" i="3"/>
  <c r="FP12" i="6" l="1"/>
  <c r="F61" i="5" s="1"/>
  <c r="D61" i="5" s="1"/>
  <c r="AR13" i="6"/>
  <c r="FR3" i="6"/>
  <c r="I72" i="2"/>
  <c r="BV46" i="3"/>
  <c r="BW46" i="3"/>
  <c r="BK46" i="3"/>
  <c r="AW46" i="3"/>
  <c r="AS9" i="6" s="1"/>
  <c r="BD46" i="3"/>
  <c r="AH47" i="3"/>
  <c r="AO47" i="3"/>
  <c r="M48" i="3"/>
  <c r="AA47" i="3"/>
  <c r="FQ9" i="6" l="1"/>
  <c r="D73" i="2"/>
  <c r="E73" i="2" s="1"/>
  <c r="F73" i="2" s="1"/>
  <c r="BS17" i="6"/>
  <c r="BH47" i="3"/>
  <c r="BI47" i="3" s="1"/>
  <c r="AS11" i="6"/>
  <c r="FQ11" i="6" s="1"/>
  <c r="FP13" i="6"/>
  <c r="BA47" i="3"/>
  <c r="BB47" i="3" s="1"/>
  <c r="AS10" i="6"/>
  <c r="FQ10" i="6" s="1"/>
  <c r="AT47" i="3"/>
  <c r="AU47" i="3" s="1"/>
  <c r="AI47" i="3"/>
  <c r="AT7" i="6" s="1"/>
  <c r="FR7" i="6" s="1"/>
  <c r="N48" i="3"/>
  <c r="AP47" i="3"/>
  <c r="AB47" i="3"/>
  <c r="AT6" i="6" s="1"/>
  <c r="T48" i="3"/>
  <c r="BQ46" i="3"/>
  <c r="GQ17" i="6" l="1"/>
  <c r="K49" i="3"/>
  <c r="L49" i="3" s="1"/>
  <c r="AU4" i="6"/>
  <c r="FS4" i="6" s="1"/>
  <c r="FR6" i="6"/>
  <c r="AM48" i="3"/>
  <c r="AN48" i="3" s="1"/>
  <c r="AT8" i="6"/>
  <c r="FR8" i="6" s="1"/>
  <c r="G73" i="2"/>
  <c r="H73" i="2" s="1"/>
  <c r="AF48" i="3"/>
  <c r="AG48" i="3" s="1"/>
  <c r="BJ47" i="3"/>
  <c r="Y48" i="3"/>
  <c r="Z48" i="3" s="1"/>
  <c r="U48" i="3"/>
  <c r="BR46" i="3"/>
  <c r="BX46" i="3"/>
  <c r="BC47" i="3"/>
  <c r="F48" i="3"/>
  <c r="BO47" i="3" l="1"/>
  <c r="BP47" i="3" s="1"/>
  <c r="AS12" i="6"/>
  <c r="R49" i="3"/>
  <c r="S49" i="3" s="1"/>
  <c r="AU5" i="6"/>
  <c r="FS5" i="6" s="1"/>
  <c r="I73" i="2"/>
  <c r="BY46" i="3"/>
  <c r="G48" i="3"/>
  <c r="AV47" i="3"/>
  <c r="BK47" i="3"/>
  <c r="BD47" i="3"/>
  <c r="BH48" i="3" l="1"/>
  <c r="BI48" i="3" s="1"/>
  <c r="AT11" i="6"/>
  <c r="FR11" i="6" s="1"/>
  <c r="D74" i="2"/>
  <c r="E74" i="2" s="1"/>
  <c r="F74" i="2" s="1"/>
  <c r="BT17" i="6"/>
  <c r="GR17" i="6" s="1"/>
  <c r="FQ12" i="6"/>
  <c r="F62" i="5" s="1"/>
  <c r="D62" i="5" s="1"/>
  <c r="AS13" i="6"/>
  <c r="D49" i="3"/>
  <c r="E49" i="3" s="1"/>
  <c r="AU3" i="6"/>
  <c r="FS3" i="6" s="1"/>
  <c r="BA48" i="3"/>
  <c r="BB48" i="3" s="1"/>
  <c r="AT10" i="6"/>
  <c r="FR10" i="6" s="1"/>
  <c r="AH48" i="3"/>
  <c r="AW47" i="3"/>
  <c r="AT9" i="6" s="1"/>
  <c r="AO48" i="3"/>
  <c r="AA48" i="3"/>
  <c r="FR9" i="6" l="1"/>
  <c r="FQ13" i="6"/>
  <c r="G74" i="2"/>
  <c r="H74" i="2" s="1"/>
  <c r="AT48" i="3"/>
  <c r="AU48" i="3" s="1"/>
  <c r="M49" i="3"/>
  <c r="AP48" i="3"/>
  <c r="AI48" i="3"/>
  <c r="AU7" i="6" s="1"/>
  <c r="FS7" i="6" s="1"/>
  <c r="AB48" i="3"/>
  <c r="Y49" i="3" l="1"/>
  <c r="Z49" i="3" s="1"/>
  <c r="AU6" i="6"/>
  <c r="FS6" i="6" s="1"/>
  <c r="AM49" i="3"/>
  <c r="AN49" i="3" s="1"/>
  <c r="AU8" i="6"/>
  <c r="I74" i="2"/>
  <c r="AF49" i="3"/>
  <c r="AG49" i="3" s="1"/>
  <c r="T49" i="3"/>
  <c r="N49" i="3"/>
  <c r="BW47" i="3"/>
  <c r="BV47" i="3"/>
  <c r="BC48" i="3"/>
  <c r="K50" i="3" l="1"/>
  <c r="L50" i="3" s="1"/>
  <c r="AV4" i="6"/>
  <c r="FT4" i="6" s="1"/>
  <c r="D75" i="2"/>
  <c r="E75" i="2" s="1"/>
  <c r="F75" i="2" s="1"/>
  <c r="BU17" i="6"/>
  <c r="FS8" i="6"/>
  <c r="AO49" i="3"/>
  <c r="BQ47" i="3"/>
  <c r="BD48" i="3"/>
  <c r="U49" i="3"/>
  <c r="BJ48" i="3"/>
  <c r="F49" i="3"/>
  <c r="AV48" i="3"/>
  <c r="GS17" i="6" l="1"/>
  <c r="BA49" i="3"/>
  <c r="BB49" i="3" s="1"/>
  <c r="AU10" i="6"/>
  <c r="FS10" i="6" s="1"/>
  <c r="R50" i="3"/>
  <c r="S50" i="3" s="1"/>
  <c r="AV5" i="6"/>
  <c r="FT5" i="6" s="1"/>
  <c r="G75" i="2"/>
  <c r="H75" i="2" s="1"/>
  <c r="BR47" i="3"/>
  <c r="BX47" i="3"/>
  <c r="AA49" i="3"/>
  <c r="AP49" i="3"/>
  <c r="G49" i="3"/>
  <c r="BK48" i="3"/>
  <c r="AW48" i="3"/>
  <c r="AM50" i="3" l="1"/>
  <c r="AN50" i="3" s="1"/>
  <c r="AV8" i="6"/>
  <c r="FT8" i="6" s="1"/>
  <c r="BH49" i="3"/>
  <c r="BI49" i="3" s="1"/>
  <c r="AU11" i="6"/>
  <c r="FS11" i="6" s="1"/>
  <c r="AT49" i="3"/>
  <c r="AU49" i="3" s="1"/>
  <c r="AU9" i="6"/>
  <c r="D50" i="3"/>
  <c r="E50" i="3" s="1"/>
  <c r="AV3" i="6"/>
  <c r="FT3" i="6" s="1"/>
  <c r="BY47" i="3"/>
  <c r="AT12" i="6"/>
  <c r="I75" i="2"/>
  <c r="BO48" i="3"/>
  <c r="BP48" i="3" s="1"/>
  <c r="AB49" i="3"/>
  <c r="AH49" i="3"/>
  <c r="D76" i="2" l="1"/>
  <c r="BV17" i="6"/>
  <c r="FS9" i="6"/>
  <c r="FR12" i="6"/>
  <c r="F63" i="5" s="1"/>
  <c r="D63" i="5" s="1"/>
  <c r="AT13" i="6"/>
  <c r="Y50" i="3"/>
  <c r="Z50" i="3" s="1"/>
  <c r="AV6" i="6"/>
  <c r="FT6" i="6" s="1"/>
  <c r="E76" i="2"/>
  <c r="F76" i="2" s="1"/>
  <c r="BW48" i="3"/>
  <c r="BV48" i="3"/>
  <c r="AI49" i="3"/>
  <c r="AV7" i="6" s="1"/>
  <c r="FT7" i="6" s="1"/>
  <c r="FR13" i="6" l="1"/>
  <c r="GT17" i="6"/>
  <c r="G76" i="2"/>
  <c r="H76" i="2" s="1"/>
  <c r="AF50" i="3"/>
  <c r="AG50" i="3" s="1"/>
  <c r="BJ49" i="3"/>
  <c r="M50" i="3"/>
  <c r="F50" i="3"/>
  <c r="BC49" i="3"/>
  <c r="BQ48" i="3"/>
  <c r="I76" i="2" l="1"/>
  <c r="BD49" i="3"/>
  <c r="G50" i="3"/>
  <c r="AA50" i="3"/>
  <c r="BR48" i="3"/>
  <c r="AU12" i="6" s="1"/>
  <c r="BX48" i="3"/>
  <c r="N50" i="3"/>
  <c r="AV49" i="3"/>
  <c r="BK49" i="3"/>
  <c r="BA50" i="3" l="1"/>
  <c r="BB50" i="3" s="1"/>
  <c r="AV10" i="6"/>
  <c r="FT10" i="6" s="1"/>
  <c r="BH50" i="3"/>
  <c r="BI50" i="3" s="1"/>
  <c r="AV11" i="6"/>
  <c r="D77" i="2"/>
  <c r="E77" i="2" s="1"/>
  <c r="F77" i="2" s="1"/>
  <c r="BW17" i="6"/>
  <c r="AU13" i="6"/>
  <c r="FS12" i="6"/>
  <c r="F64" i="5" s="1"/>
  <c r="D64" i="5" s="1"/>
  <c r="K51" i="3"/>
  <c r="L51" i="3" s="1"/>
  <c r="AW4" i="6"/>
  <c r="FU4" i="6" s="1"/>
  <c r="D51" i="3"/>
  <c r="E51" i="3" s="1"/>
  <c r="AW3" i="6"/>
  <c r="BO49" i="3"/>
  <c r="BP49" i="3" s="1"/>
  <c r="AB50" i="3"/>
  <c r="BY48" i="3"/>
  <c r="AH50" i="3"/>
  <c r="AW49" i="3"/>
  <c r="AT50" i="3" l="1"/>
  <c r="AU50" i="3" s="1"/>
  <c r="AV9" i="6"/>
  <c r="FT9" i="6" s="1"/>
  <c r="FS13" i="6"/>
  <c r="FT11" i="6"/>
  <c r="FU3" i="6"/>
  <c r="Y51" i="3"/>
  <c r="Z51" i="3" s="1"/>
  <c r="AW6" i="6"/>
  <c r="FU6" i="6" s="1"/>
  <c r="GU17" i="6"/>
  <c r="G77" i="2"/>
  <c r="H77" i="2" s="1"/>
  <c r="AI50" i="3"/>
  <c r="AW7" i="6" s="1"/>
  <c r="FU7" i="6" s="1"/>
  <c r="T50" i="3"/>
  <c r="I77" i="2" l="1"/>
  <c r="BX17" i="6" s="1"/>
  <c r="AF51" i="3"/>
  <c r="AG51" i="3" s="1"/>
  <c r="M51" i="3"/>
  <c r="U50" i="3"/>
  <c r="BW49" i="3"/>
  <c r="BV49" i="3"/>
  <c r="R51" i="3" l="1"/>
  <c r="S51" i="3" s="1"/>
  <c r="AW5" i="6"/>
  <c r="GV17" i="6"/>
  <c r="D78" i="2"/>
  <c r="N51" i="3"/>
  <c r="BC50" i="3"/>
  <c r="F51" i="3"/>
  <c r="BQ49" i="3"/>
  <c r="AO50" i="3"/>
  <c r="AV50" i="3"/>
  <c r="FU5" i="6" l="1"/>
  <c r="K52" i="3"/>
  <c r="L52" i="3" s="1"/>
  <c r="AX4" i="6"/>
  <c r="FV4" i="6" s="1"/>
  <c r="E78" i="2"/>
  <c r="F78" i="2" s="1"/>
  <c r="AP50" i="3"/>
  <c r="AW50" i="3"/>
  <c r="BJ50" i="3"/>
  <c r="BD50" i="3"/>
  <c r="BR49" i="3"/>
  <c r="AV12" i="6" s="1"/>
  <c r="BX49" i="3"/>
  <c r="G51" i="3"/>
  <c r="FT12" i="6" l="1"/>
  <c r="F65" i="5" s="1"/>
  <c r="D65" i="5" s="1"/>
  <c r="AV13" i="6"/>
  <c r="AM51" i="3"/>
  <c r="AN51" i="3" s="1"/>
  <c r="AW8" i="6"/>
  <c r="BA51" i="3"/>
  <c r="BB51" i="3" s="1"/>
  <c r="AW10" i="6"/>
  <c r="FU10" i="6" s="1"/>
  <c r="D52" i="3"/>
  <c r="E52" i="3" s="1"/>
  <c r="AX3" i="6"/>
  <c r="AT51" i="3"/>
  <c r="AU51" i="3" s="1"/>
  <c r="AW9" i="6"/>
  <c r="FU9" i="6" s="1"/>
  <c r="G78" i="2"/>
  <c r="H78" i="2" s="1"/>
  <c r="BO50" i="3"/>
  <c r="BP50" i="3" s="1"/>
  <c r="BK50" i="3"/>
  <c r="BY49" i="3"/>
  <c r="AA51" i="3"/>
  <c r="T51" i="3"/>
  <c r="AH51" i="3"/>
  <c r="BH51" i="3" l="1"/>
  <c r="BI51" i="3" s="1"/>
  <c r="AW11" i="6"/>
  <c r="FU11" i="6" s="1"/>
  <c r="FU8" i="6"/>
  <c r="FV3" i="6"/>
  <c r="FT13" i="6"/>
  <c r="I78" i="2"/>
  <c r="BY17" i="6" s="1"/>
  <c r="AV51" i="3"/>
  <c r="U51" i="3"/>
  <c r="AX5" i="6" s="1"/>
  <c r="FV5" i="6" s="1"/>
  <c r="M52" i="3"/>
  <c r="AB51" i="3"/>
  <c r="AI51" i="3"/>
  <c r="AX7" i="6" s="1"/>
  <c r="FV7" i="6" s="1"/>
  <c r="GW17" i="6" l="1"/>
  <c r="Y52" i="3"/>
  <c r="Z52" i="3" s="1"/>
  <c r="AX6" i="6"/>
  <c r="FV6" i="6" s="1"/>
  <c r="D79" i="2"/>
  <c r="AF52" i="3"/>
  <c r="AG52" i="3" s="1"/>
  <c r="R52" i="3"/>
  <c r="S52" i="3" s="1"/>
  <c r="N52" i="3"/>
  <c r="AW51" i="3"/>
  <c r="F52" i="3"/>
  <c r="BC51" i="3"/>
  <c r="BW50" i="3"/>
  <c r="BV50" i="3"/>
  <c r="AT52" i="3" l="1"/>
  <c r="AU52" i="3" s="1"/>
  <c r="AX9" i="6"/>
  <c r="FV9" i="6" s="1"/>
  <c r="K53" i="3"/>
  <c r="L53" i="3" s="1"/>
  <c r="AY4" i="6"/>
  <c r="FW4" i="6" s="1"/>
  <c r="E79" i="2"/>
  <c r="BQ50" i="3"/>
  <c r="BD51" i="3"/>
  <c r="G52" i="3"/>
  <c r="AY3" i="6" s="1"/>
  <c r="FW3" i="6" s="1"/>
  <c r="BJ51" i="3"/>
  <c r="AO51" i="3"/>
  <c r="BA52" i="3" l="1"/>
  <c r="BB52" i="3" s="1"/>
  <c r="AX10" i="6"/>
  <c r="FV10" i="6" s="1"/>
  <c r="F79" i="2"/>
  <c r="BX50" i="3"/>
  <c r="BR50" i="3"/>
  <c r="AW12" i="6" s="1"/>
  <c r="D53" i="3"/>
  <c r="E53" i="3" s="1"/>
  <c r="BK51" i="3"/>
  <c r="AP51" i="3"/>
  <c r="AX8" i="6" s="1"/>
  <c r="AA52" i="3"/>
  <c r="T52" i="3"/>
  <c r="FV8" i="6" l="1"/>
  <c r="BH52" i="3"/>
  <c r="BI52" i="3" s="1"/>
  <c r="AX11" i="6"/>
  <c r="FV11" i="6" s="1"/>
  <c r="FU12" i="6"/>
  <c r="F66" i="5" s="1"/>
  <c r="D66" i="5" s="1"/>
  <c r="AW13" i="6"/>
  <c r="G79" i="2"/>
  <c r="BY50" i="3"/>
  <c r="BO51" i="3"/>
  <c r="BP51" i="3" s="1"/>
  <c r="AM52" i="3"/>
  <c r="AN52" i="3" s="1"/>
  <c r="U52" i="3"/>
  <c r="AY5" i="6" s="1"/>
  <c r="FW5" i="6" s="1"/>
  <c r="AB52" i="3"/>
  <c r="M53" i="3"/>
  <c r="FU13" i="6" l="1"/>
  <c r="Y53" i="3"/>
  <c r="Z53" i="3" s="1"/>
  <c r="AY6" i="6"/>
  <c r="FW6" i="6" s="1"/>
  <c r="H79" i="2"/>
  <c r="BW51" i="3"/>
  <c r="R53" i="3"/>
  <c r="S53" i="3" s="1"/>
  <c r="N53" i="3"/>
  <c r="BV51" i="3"/>
  <c r="AV52" i="3"/>
  <c r="F53" i="3"/>
  <c r="AO52" i="3"/>
  <c r="K54" i="3" l="1"/>
  <c r="L54" i="3" s="1"/>
  <c r="AZ4" i="6"/>
  <c r="FX4" i="6" s="1"/>
  <c r="I79" i="2"/>
  <c r="BZ17" i="6" s="1"/>
  <c r="BQ51" i="3"/>
  <c r="AW52" i="3"/>
  <c r="AP52" i="3"/>
  <c r="G53" i="3"/>
  <c r="AA53" i="3"/>
  <c r="AH52" i="3"/>
  <c r="D54" i="3" l="1"/>
  <c r="E54" i="3" s="1"/>
  <c r="AZ3" i="6"/>
  <c r="AM53" i="3"/>
  <c r="AN53" i="3" s="1"/>
  <c r="AY8" i="6"/>
  <c r="AT53" i="3"/>
  <c r="AU53" i="3" s="1"/>
  <c r="AY9" i="6"/>
  <c r="FW9" i="6" s="1"/>
  <c r="GX17" i="6"/>
  <c r="D80" i="2"/>
  <c r="BR51" i="3"/>
  <c r="BX51" i="3"/>
  <c r="AB53" i="3"/>
  <c r="AI52" i="3"/>
  <c r="AY7" i="6" s="1"/>
  <c r="FW7" i="6" s="1"/>
  <c r="BJ52" i="3"/>
  <c r="BO52" i="3" l="1"/>
  <c r="BP52" i="3" s="1"/>
  <c r="AX12" i="6"/>
  <c r="FX3" i="6"/>
  <c r="Y54" i="3"/>
  <c r="Z54" i="3" s="1"/>
  <c r="AZ6" i="6"/>
  <c r="FX6" i="6" s="1"/>
  <c r="FW8" i="6"/>
  <c r="E80" i="2"/>
  <c r="F80" i="2" s="1"/>
  <c r="BY51" i="3"/>
  <c r="AF53" i="3"/>
  <c r="AG53" i="3" s="1"/>
  <c r="BK52" i="3"/>
  <c r="BV52" i="3"/>
  <c r="BC52" i="3"/>
  <c r="M54" i="3"/>
  <c r="T53" i="3"/>
  <c r="AX13" i="6" l="1"/>
  <c r="FV12" i="6"/>
  <c r="F67" i="5" s="1"/>
  <c r="D67" i="5" s="1"/>
  <c r="BH53" i="3"/>
  <c r="BI53" i="3" s="1"/>
  <c r="AY11" i="6"/>
  <c r="FW11" i="6" s="1"/>
  <c r="G80" i="2"/>
  <c r="H80" i="2" s="1"/>
  <c r="N54" i="3"/>
  <c r="U53" i="3"/>
  <c r="AZ5" i="6" s="1"/>
  <c r="BQ52" i="3"/>
  <c r="AO53" i="3"/>
  <c r="BD52" i="3"/>
  <c r="FX5" i="6" l="1"/>
  <c r="K55" i="3"/>
  <c r="L55" i="3" s="1"/>
  <c r="BA4" i="6"/>
  <c r="FY4" i="6" s="1"/>
  <c r="BA53" i="3"/>
  <c r="BB53" i="3" s="1"/>
  <c r="AY10" i="6"/>
  <c r="FV13" i="6"/>
  <c r="I80" i="2"/>
  <c r="CA17" i="6" s="1"/>
  <c r="R54" i="3"/>
  <c r="S54" i="3" s="1"/>
  <c r="BW52" i="3"/>
  <c r="BR52" i="3"/>
  <c r="BX52" i="3"/>
  <c r="AP53" i="3"/>
  <c r="F54" i="3"/>
  <c r="AH53" i="3"/>
  <c r="BY52" i="3" l="1"/>
  <c r="AY12" i="6"/>
  <c r="FW12" i="6" s="1"/>
  <c r="F68" i="5" s="1"/>
  <c r="D68" i="5" s="1"/>
  <c r="FW10" i="6"/>
  <c r="GY17" i="6"/>
  <c r="AM54" i="3"/>
  <c r="AN54" i="3" s="1"/>
  <c r="AZ8" i="6"/>
  <c r="FX8" i="6" s="1"/>
  <c r="D81" i="2"/>
  <c r="BO53" i="3"/>
  <c r="BP53" i="3" s="1"/>
  <c r="G54" i="3"/>
  <c r="BJ53" i="3"/>
  <c r="AA54" i="3"/>
  <c r="AI53" i="3"/>
  <c r="AZ7" i="6" s="1"/>
  <c r="BC53" i="3"/>
  <c r="AY13" i="6" l="1"/>
  <c r="D55" i="3"/>
  <c r="E55" i="3" s="1"/>
  <c r="BA3" i="6"/>
  <c r="FW13" i="6"/>
  <c r="FX7" i="6"/>
  <c r="E81" i="2"/>
  <c r="F81" i="2" s="1"/>
  <c r="AF54" i="3"/>
  <c r="AG54" i="3" s="1"/>
  <c r="BK53" i="3"/>
  <c r="AV53" i="3"/>
  <c r="BV53" i="3"/>
  <c r="BD53" i="3"/>
  <c r="AB54" i="3"/>
  <c r="T54" i="3"/>
  <c r="FY3" i="6" l="1"/>
  <c r="BH54" i="3"/>
  <c r="BI54" i="3" s="1"/>
  <c r="AZ11" i="6"/>
  <c r="FX11" i="6" s="1"/>
  <c r="Y55" i="3"/>
  <c r="Z55" i="3" s="1"/>
  <c r="BA6" i="6"/>
  <c r="FY6" i="6" s="1"/>
  <c r="BA54" i="3"/>
  <c r="BB54" i="3" s="1"/>
  <c r="AZ10" i="6"/>
  <c r="FX10" i="6" s="1"/>
  <c r="G81" i="2"/>
  <c r="H81" i="2" s="1"/>
  <c r="U54" i="3"/>
  <c r="AW53" i="3"/>
  <c r="BW53" i="3"/>
  <c r="R55" i="3" l="1"/>
  <c r="S55" i="3" s="1"/>
  <c r="BA5" i="6"/>
  <c r="AT54" i="3"/>
  <c r="AU54" i="3" s="1"/>
  <c r="AZ9" i="6"/>
  <c r="I81" i="2"/>
  <c r="CB17" i="6" s="1"/>
  <c r="BQ53" i="3"/>
  <c r="AO54" i="3"/>
  <c r="M55" i="3"/>
  <c r="FY5" i="6" l="1"/>
  <c r="GZ17" i="6"/>
  <c r="FX9" i="6"/>
  <c r="D82" i="2"/>
  <c r="BX53" i="3"/>
  <c r="BR53" i="3"/>
  <c r="N55" i="3"/>
  <c r="AP54" i="3"/>
  <c r="F55" i="3"/>
  <c r="AH54" i="3"/>
  <c r="AM55" i="3" l="1"/>
  <c r="AN55" i="3" s="1"/>
  <c r="BA8" i="6"/>
  <c r="FY8" i="6" s="1"/>
  <c r="K56" i="3"/>
  <c r="L56" i="3" s="1"/>
  <c r="BB4" i="6"/>
  <c r="FZ4" i="6" s="1"/>
  <c r="BY53" i="3"/>
  <c r="AZ12" i="6"/>
  <c r="E82" i="2"/>
  <c r="F82" i="2" s="1"/>
  <c r="BO54" i="3"/>
  <c r="BP54" i="3" s="1"/>
  <c r="G55" i="3"/>
  <c r="BB3" i="6" s="1"/>
  <c r="AV54" i="3"/>
  <c r="AI54" i="3"/>
  <c r="BA7" i="6" s="1"/>
  <c r="BC54" i="3"/>
  <c r="T55" i="3"/>
  <c r="FX12" i="6" l="1"/>
  <c r="F69" i="5" s="1"/>
  <c r="D69" i="5" s="1"/>
  <c r="AZ13" i="6"/>
  <c r="FZ3" i="6"/>
  <c r="FY7" i="6"/>
  <c r="G82" i="2"/>
  <c r="H82" i="2" s="1"/>
  <c r="AF55" i="3"/>
  <c r="AG55" i="3" s="1"/>
  <c r="D56" i="3"/>
  <c r="E56" i="3" s="1"/>
  <c r="BD54" i="3"/>
  <c r="U55" i="3"/>
  <c r="AW54" i="3"/>
  <c r="BA55" i="3" l="1"/>
  <c r="BB55" i="3" s="1"/>
  <c r="BA10" i="6"/>
  <c r="FY10" i="6" s="1"/>
  <c r="AT55" i="3"/>
  <c r="AU55" i="3" s="1"/>
  <c r="BA9" i="6"/>
  <c r="R56" i="3"/>
  <c r="S56" i="3" s="1"/>
  <c r="BB5" i="6"/>
  <c r="FX13" i="6"/>
  <c r="I82" i="2"/>
  <c r="CC17" i="6" s="1"/>
  <c r="M56" i="3"/>
  <c r="BQ54" i="3"/>
  <c r="AA55" i="3"/>
  <c r="FZ5" i="6" l="1"/>
  <c r="FY9" i="6"/>
  <c r="HA17" i="6"/>
  <c r="D83" i="2"/>
  <c r="BR54" i="3"/>
  <c r="N56" i="3"/>
  <c r="AB55" i="3"/>
  <c r="AO55" i="3"/>
  <c r="BW54" i="3"/>
  <c r="BV54" i="3"/>
  <c r="Y56" i="3" l="1"/>
  <c r="Z56" i="3" s="1"/>
  <c r="BB6" i="6"/>
  <c r="K57" i="3"/>
  <c r="L57" i="3" s="1"/>
  <c r="BC4" i="6"/>
  <c r="GA4" i="6" s="1"/>
  <c r="BO55" i="3"/>
  <c r="BP55" i="3" s="1"/>
  <c r="BA12" i="6"/>
  <c r="FY12" i="6" s="1"/>
  <c r="F70" i="5" s="1"/>
  <c r="D70" i="5" s="1"/>
  <c r="E83" i="2"/>
  <c r="F83" i="2" s="1"/>
  <c r="BJ54" i="3"/>
  <c r="AP55" i="3"/>
  <c r="AV55" i="3"/>
  <c r="F56" i="3"/>
  <c r="AH55" i="3"/>
  <c r="AM56" i="3" l="1"/>
  <c r="AN56" i="3" s="1"/>
  <c r="BB8" i="6"/>
  <c r="FZ8" i="6" s="1"/>
  <c r="FZ6" i="6"/>
  <c r="G83" i="2"/>
  <c r="BC55" i="3"/>
  <c r="AA56" i="3"/>
  <c r="AI55" i="3"/>
  <c r="BB7" i="6" s="1"/>
  <c r="FZ7" i="6" s="1"/>
  <c r="G56" i="3"/>
  <c r="BK54" i="3"/>
  <c r="BA11" i="6" s="1"/>
  <c r="BX54" i="3"/>
  <c r="AW55" i="3"/>
  <c r="T56" i="3"/>
  <c r="FY11" i="6" l="1"/>
  <c r="BA13" i="6"/>
  <c r="D57" i="3"/>
  <c r="E57" i="3" s="1"/>
  <c r="BC3" i="6"/>
  <c r="GA3" i="6" s="1"/>
  <c r="AT56" i="3"/>
  <c r="AU56" i="3" s="1"/>
  <c r="BB9" i="6"/>
  <c r="FZ9" i="6" s="1"/>
  <c r="H83" i="2"/>
  <c r="I83" i="2" s="1"/>
  <c r="CD17" i="6" s="1"/>
  <c r="AF56" i="3"/>
  <c r="AG56" i="3" s="1"/>
  <c r="BH55" i="3"/>
  <c r="BI55" i="3" s="1"/>
  <c r="AB56" i="3"/>
  <c r="BD55" i="3"/>
  <c r="U56" i="3"/>
  <c r="BC5" i="6" s="1"/>
  <c r="GA5" i="6" s="1"/>
  <c r="BY54" i="3"/>
  <c r="HB17" i="6" l="1"/>
  <c r="BA56" i="3"/>
  <c r="BB56" i="3" s="1"/>
  <c r="BB10" i="6"/>
  <c r="FZ10" i="6" s="1"/>
  <c r="Y57" i="3"/>
  <c r="Z57" i="3" s="1"/>
  <c r="BC6" i="6"/>
  <c r="GA6" i="6" s="1"/>
  <c r="FY13" i="6"/>
  <c r="D84" i="2"/>
  <c r="R57" i="3"/>
  <c r="S57" i="3" s="1"/>
  <c r="M57" i="3"/>
  <c r="BQ55" i="3"/>
  <c r="E84" i="2" l="1"/>
  <c r="F84" i="2" s="1"/>
  <c r="N57" i="3"/>
  <c r="AO56" i="3"/>
  <c r="T57" i="3"/>
  <c r="BR55" i="3"/>
  <c r="F57" i="3"/>
  <c r="BW55" i="3"/>
  <c r="BV55" i="3"/>
  <c r="AA57" i="3"/>
  <c r="K58" i="3" l="1"/>
  <c r="L58" i="3" s="1"/>
  <c r="BD4" i="6"/>
  <c r="GB4" i="6" s="1"/>
  <c r="BO56" i="3"/>
  <c r="BP56" i="3" s="1"/>
  <c r="BB12" i="6"/>
  <c r="G84" i="2"/>
  <c r="BJ55" i="3"/>
  <c r="G57" i="3"/>
  <c r="AB57" i="3"/>
  <c r="AP56" i="3"/>
  <c r="U57" i="3"/>
  <c r="AV56" i="3"/>
  <c r="AH56" i="3"/>
  <c r="FZ12" i="6" l="1"/>
  <c r="F71" i="5" s="1"/>
  <c r="D71" i="5" s="1"/>
  <c r="D58" i="3"/>
  <c r="E58" i="3" s="1"/>
  <c r="BD3" i="6"/>
  <c r="GB3" i="6" s="1"/>
  <c r="Y58" i="3"/>
  <c r="Z58" i="3" s="1"/>
  <c r="BD6" i="6"/>
  <c r="GB6" i="6" s="1"/>
  <c r="R58" i="3"/>
  <c r="S58" i="3" s="1"/>
  <c r="BD5" i="6"/>
  <c r="GB5" i="6" s="1"/>
  <c r="AM57" i="3"/>
  <c r="AN57" i="3" s="1"/>
  <c r="BC8" i="6"/>
  <c r="H84" i="2"/>
  <c r="BX55" i="3"/>
  <c r="BK55" i="3"/>
  <c r="BB11" i="6" s="1"/>
  <c r="FZ11" i="6" s="1"/>
  <c r="AW56" i="3"/>
  <c r="AI56" i="3"/>
  <c r="BC7" i="6" s="1"/>
  <c r="GA7" i="6" s="1"/>
  <c r="BC56" i="3"/>
  <c r="AT57" i="3" l="1"/>
  <c r="AU57" i="3" s="1"/>
  <c r="BC9" i="6"/>
  <c r="GA9" i="6" s="1"/>
  <c r="FZ13" i="6"/>
  <c r="BB13" i="6"/>
  <c r="GA8" i="6"/>
  <c r="I84" i="2"/>
  <c r="CE17" i="6" s="1"/>
  <c r="BH56" i="3"/>
  <c r="BI56" i="3" s="1"/>
  <c r="BY55" i="3"/>
  <c r="AF57" i="3"/>
  <c r="AG57" i="3" s="1"/>
  <c r="BQ56" i="3"/>
  <c r="BD56" i="3"/>
  <c r="M58" i="3"/>
  <c r="BA57" i="3" l="1"/>
  <c r="BB57" i="3" s="1"/>
  <c r="BC10" i="6"/>
  <c r="GA10" i="6" s="1"/>
  <c r="HC17" i="6"/>
  <c r="D85" i="2"/>
  <c r="BR56" i="3"/>
  <c r="N58" i="3"/>
  <c r="F58" i="3"/>
  <c r="AO57" i="3"/>
  <c r="AA58" i="3"/>
  <c r="BW56" i="3"/>
  <c r="BV56" i="3"/>
  <c r="K59" i="3" l="1"/>
  <c r="L59" i="3" s="1"/>
  <c r="BE4" i="6"/>
  <c r="GC4" i="6" s="1"/>
  <c r="BO57" i="3"/>
  <c r="BP57" i="3" s="1"/>
  <c r="BC12" i="6"/>
  <c r="GA12" i="6" s="1"/>
  <c r="F72" i="5" s="1"/>
  <c r="D72" i="5" s="1"/>
  <c r="E85" i="2"/>
  <c r="BJ56" i="3"/>
  <c r="AB58" i="3"/>
  <c r="AP57" i="3"/>
  <c r="G58" i="3"/>
  <c r="AH57" i="3"/>
  <c r="D59" i="3" l="1"/>
  <c r="E59" i="3" s="1"/>
  <c r="BE3" i="6"/>
  <c r="Y59" i="3"/>
  <c r="Z59" i="3" s="1"/>
  <c r="BE6" i="6"/>
  <c r="GC6" i="6" s="1"/>
  <c r="AM58" i="3"/>
  <c r="AN58" i="3" s="1"/>
  <c r="BD8" i="6"/>
  <c r="GB8" i="6" s="1"/>
  <c r="F85" i="2"/>
  <c r="BK56" i="3"/>
  <c r="BX56" i="3"/>
  <c r="AI57" i="3"/>
  <c r="BD7" i="6" s="1"/>
  <c r="GB7" i="6" s="1"/>
  <c r="BC57" i="3"/>
  <c r="T58" i="3"/>
  <c r="BH57" i="3" l="1"/>
  <c r="BI57" i="3" s="1"/>
  <c r="BC11" i="6"/>
  <c r="GC3" i="6"/>
  <c r="G85" i="2"/>
  <c r="H85" i="2" s="1"/>
  <c r="BY56" i="3"/>
  <c r="AF58" i="3"/>
  <c r="AG58" i="3" s="1"/>
  <c r="U58" i="3"/>
  <c r="BD57" i="3"/>
  <c r="AV57" i="3"/>
  <c r="R59" i="3" l="1"/>
  <c r="S59" i="3" s="1"/>
  <c r="BE5" i="6"/>
  <c r="GA11" i="6"/>
  <c r="BC13" i="6"/>
  <c r="BA58" i="3"/>
  <c r="BB58" i="3" s="1"/>
  <c r="BD10" i="6"/>
  <c r="GB10" i="6" s="1"/>
  <c r="I85" i="2"/>
  <c r="CF17" i="6" s="1"/>
  <c r="AO58" i="3"/>
  <c r="BQ57" i="3"/>
  <c r="AW57" i="3"/>
  <c r="M59" i="3"/>
  <c r="F59" i="3"/>
  <c r="AT58" i="3" l="1"/>
  <c r="AU58" i="3" s="1"/>
  <c r="BD9" i="6"/>
  <c r="GB9" i="6" s="1"/>
  <c r="GA13" i="6"/>
  <c r="GC5" i="6"/>
  <c r="HD17" i="6"/>
  <c r="D86" i="2"/>
  <c r="N59" i="3"/>
  <c r="BR57" i="3"/>
  <c r="G59" i="3"/>
  <c r="BW57" i="3"/>
  <c r="BV57" i="3"/>
  <c r="AA59" i="3"/>
  <c r="AP58" i="3"/>
  <c r="BO58" i="3" l="1"/>
  <c r="BP58" i="3" s="1"/>
  <c r="BD12" i="6"/>
  <c r="GB12" i="6" s="1"/>
  <c r="F73" i="5" s="1"/>
  <c r="D73" i="5" s="1"/>
  <c r="K60" i="3"/>
  <c r="L60" i="3" s="1"/>
  <c r="BF4" i="6"/>
  <c r="GD4" i="6" s="1"/>
  <c r="AM59" i="3"/>
  <c r="AN59" i="3" s="1"/>
  <c r="BE8" i="6"/>
  <c r="GC8" i="6" s="1"/>
  <c r="D60" i="3"/>
  <c r="E60" i="3" s="1"/>
  <c r="BF3" i="6"/>
  <c r="GD3" i="6" s="1"/>
  <c r="E86" i="2"/>
  <c r="F86" i="2" s="1"/>
  <c r="AB59" i="3"/>
  <c r="AH58" i="3"/>
  <c r="BJ57" i="3"/>
  <c r="Y60" i="3" l="1"/>
  <c r="Z60" i="3" s="1"/>
  <c r="BF6" i="6"/>
  <c r="GD6" i="6" s="1"/>
  <c r="G86" i="2"/>
  <c r="BC58" i="3"/>
  <c r="BK57" i="3"/>
  <c r="BD11" i="6" s="1"/>
  <c r="BX57" i="3"/>
  <c r="T59" i="3"/>
  <c r="AI58" i="3"/>
  <c r="BE7" i="6" s="1"/>
  <c r="BD13" i="6" l="1"/>
  <c r="GB11" i="6"/>
  <c r="GC7" i="6"/>
  <c r="H86" i="2"/>
  <c r="AF59" i="3"/>
  <c r="AG59" i="3" s="1"/>
  <c r="BH58" i="3"/>
  <c r="BI58" i="3" s="1"/>
  <c r="BQ58" i="3"/>
  <c r="AV58" i="3"/>
  <c r="F60" i="3"/>
  <c r="M60" i="3"/>
  <c r="BD58" i="3"/>
  <c r="U59" i="3"/>
  <c r="BF5" i="6" s="1"/>
  <c r="GD5" i="6" s="1"/>
  <c r="BY57" i="3"/>
  <c r="GB13" i="6" l="1"/>
  <c r="BA59" i="3"/>
  <c r="BB59" i="3" s="1"/>
  <c r="BE10" i="6"/>
  <c r="GC10" i="6" s="1"/>
  <c r="I86" i="2"/>
  <c r="CG17" i="6" s="1"/>
  <c r="R60" i="3"/>
  <c r="S60" i="3" s="1"/>
  <c r="BR58" i="3"/>
  <c r="N60" i="3"/>
  <c r="AW58" i="3"/>
  <c r="G60" i="3"/>
  <c r="AT59" i="3" l="1"/>
  <c r="AU59" i="3" s="1"/>
  <c r="BE9" i="6"/>
  <c r="K61" i="3"/>
  <c r="L61" i="3" s="1"/>
  <c r="BG4" i="6"/>
  <c r="GE4" i="6" s="1"/>
  <c r="BO59" i="3"/>
  <c r="BP59" i="3" s="1"/>
  <c r="BE12" i="6"/>
  <c r="GC12" i="6" s="1"/>
  <c r="F74" i="5" s="1"/>
  <c r="D74" i="5" s="1"/>
  <c r="D61" i="3"/>
  <c r="E61" i="3" s="1"/>
  <c r="BG3" i="6"/>
  <c r="HE17" i="6"/>
  <c r="D87" i="2"/>
  <c r="AA60" i="3"/>
  <c r="AO59" i="3"/>
  <c r="BW58" i="3"/>
  <c r="BV58" i="3"/>
  <c r="AH59" i="3"/>
  <c r="GC9" i="6" l="1"/>
  <c r="GE3" i="6"/>
  <c r="E87" i="2"/>
  <c r="F87" i="2" s="1"/>
  <c r="AB60" i="3"/>
  <c r="AI59" i="3"/>
  <c r="BF7" i="6" s="1"/>
  <c r="GD7" i="6" s="1"/>
  <c r="AP59" i="3"/>
  <c r="BJ58" i="3"/>
  <c r="AM60" i="3" l="1"/>
  <c r="AN60" i="3" s="1"/>
  <c r="BF8" i="6"/>
  <c r="GD8" i="6" s="1"/>
  <c r="Y61" i="3"/>
  <c r="Z61" i="3" s="1"/>
  <c r="BG6" i="6"/>
  <c r="GE6" i="6" s="1"/>
  <c r="G87" i="2"/>
  <c r="H87" i="2" s="1"/>
  <c r="AF60" i="3"/>
  <c r="AG60" i="3" s="1"/>
  <c r="BC59" i="3"/>
  <c r="M61" i="3"/>
  <c r="T60" i="3"/>
  <c r="BK58" i="3"/>
  <c r="BE11" i="6" s="1"/>
  <c r="BX58" i="3"/>
  <c r="GC11" i="6" l="1"/>
  <c r="BE13" i="6"/>
  <c r="I87" i="2"/>
  <c r="CH17" i="6" s="1"/>
  <c r="BH59" i="3"/>
  <c r="BI59" i="3" s="1"/>
  <c r="BQ59" i="3"/>
  <c r="BD59" i="3"/>
  <c r="U60" i="3"/>
  <c r="AV59" i="3"/>
  <c r="N61" i="3"/>
  <c r="F61" i="3"/>
  <c r="BY58" i="3"/>
  <c r="K62" i="3" l="1"/>
  <c r="L62" i="3" s="1"/>
  <c r="BH4" i="6"/>
  <c r="GF4" i="6" s="1"/>
  <c r="HF17" i="6"/>
  <c r="GC13" i="6"/>
  <c r="R61" i="3"/>
  <c r="S61" i="3" s="1"/>
  <c r="BG5" i="6"/>
  <c r="BA60" i="3"/>
  <c r="BB60" i="3" s="1"/>
  <c r="BF10" i="6"/>
  <c r="GD10" i="6" s="1"/>
  <c r="D88" i="2"/>
  <c r="BR59" i="3"/>
  <c r="AO60" i="3"/>
  <c r="G61" i="3"/>
  <c r="AW59" i="3"/>
  <c r="GE5" i="6" l="1"/>
  <c r="D62" i="3"/>
  <c r="E62" i="3" s="1"/>
  <c r="BH3" i="6"/>
  <c r="BO60" i="3"/>
  <c r="BP60" i="3" s="1"/>
  <c r="BF12" i="6"/>
  <c r="GD12" i="6" s="1"/>
  <c r="F75" i="5" s="1"/>
  <c r="D75" i="5" s="1"/>
  <c r="AT60" i="3"/>
  <c r="AU60" i="3" s="1"/>
  <c r="BF9" i="6"/>
  <c r="E88" i="2"/>
  <c r="BW59" i="3"/>
  <c r="BV59" i="3"/>
  <c r="AH60" i="3"/>
  <c r="AP60" i="3"/>
  <c r="GF3" i="6" l="1"/>
  <c r="GD9" i="6"/>
  <c r="AM61" i="3"/>
  <c r="AN61" i="3" s="1"/>
  <c r="BG8" i="6"/>
  <c r="GE8" i="6" s="1"/>
  <c r="F88" i="2"/>
  <c r="BJ59" i="3"/>
  <c r="M62" i="3"/>
  <c r="AA61" i="3"/>
  <c r="AI60" i="3"/>
  <c r="BG7" i="6" s="1"/>
  <c r="GE7" i="6" l="1"/>
  <c r="G88" i="2"/>
  <c r="BX59" i="3"/>
  <c r="BK59" i="3"/>
  <c r="AF61" i="3"/>
  <c r="AG61" i="3" s="1"/>
  <c r="AB61" i="3"/>
  <c r="T61" i="3"/>
  <c r="BC60" i="3"/>
  <c r="N62" i="3"/>
  <c r="Y62" i="3" l="1"/>
  <c r="Z62" i="3" s="1"/>
  <c r="BH6" i="6"/>
  <c r="GF6" i="6" s="1"/>
  <c r="K63" i="3"/>
  <c r="L63" i="3" s="1"/>
  <c r="BI4" i="6"/>
  <c r="BY59" i="3"/>
  <c r="BF11" i="6"/>
  <c r="H88" i="2"/>
  <c r="BH60" i="3"/>
  <c r="BI60" i="3" s="1"/>
  <c r="F62" i="3"/>
  <c r="U61" i="3"/>
  <c r="AO61" i="3"/>
  <c r="BD60" i="3"/>
  <c r="AV60" i="3"/>
  <c r="GD11" i="6" l="1"/>
  <c r="BF13" i="6"/>
  <c r="R62" i="3"/>
  <c r="S62" i="3" s="1"/>
  <c r="BH5" i="6"/>
  <c r="BA61" i="3"/>
  <c r="BB61" i="3" s="1"/>
  <c r="BG10" i="6"/>
  <c r="GE10" i="6" s="1"/>
  <c r="GG4" i="6"/>
  <c r="I88" i="2"/>
  <c r="CI17" i="6" s="1"/>
  <c r="AW60" i="3"/>
  <c r="AH61" i="3"/>
  <c r="AP61" i="3"/>
  <c r="BQ60" i="3"/>
  <c r="G62" i="3"/>
  <c r="GF5" i="6" l="1"/>
  <c r="D63" i="3"/>
  <c r="E63" i="3" s="1"/>
  <c r="BI3" i="6"/>
  <c r="AT61" i="3"/>
  <c r="AU61" i="3" s="1"/>
  <c r="BG9" i="6"/>
  <c r="HG17" i="6"/>
  <c r="AM62" i="3"/>
  <c r="AN62" i="3" s="1"/>
  <c r="BH8" i="6"/>
  <c r="GF8" i="6" s="1"/>
  <c r="GD13" i="6"/>
  <c r="D89" i="2"/>
  <c r="BR60" i="3"/>
  <c r="AI61" i="3"/>
  <c r="BH7" i="6" s="1"/>
  <c r="GF7" i="6" s="1"/>
  <c r="BW60" i="3"/>
  <c r="BV60" i="3"/>
  <c r="BO61" i="3" l="1"/>
  <c r="BP61" i="3" s="1"/>
  <c r="BG12" i="6"/>
  <c r="GE12" i="6" s="1"/>
  <c r="F76" i="5" s="1"/>
  <c r="D76" i="5" s="1"/>
  <c r="GG3" i="6"/>
  <c r="GE9" i="6"/>
  <c r="E89" i="2"/>
  <c r="F89" i="2" s="1"/>
  <c r="AF62" i="3"/>
  <c r="AG62" i="3" s="1"/>
  <c r="M63" i="3"/>
  <c r="AA62" i="3"/>
  <c r="BJ60" i="3"/>
  <c r="G89" i="2" l="1"/>
  <c r="BC61" i="3"/>
  <c r="AH62" i="3"/>
  <c r="AB62" i="3"/>
  <c r="BK60" i="3"/>
  <c r="BG11" i="6" s="1"/>
  <c r="BX60" i="3"/>
  <c r="N63" i="3"/>
  <c r="F63" i="3"/>
  <c r="T62" i="3"/>
  <c r="K64" i="3" l="1"/>
  <c r="L64" i="3" s="1"/>
  <c r="BJ4" i="6"/>
  <c r="GH4" i="6" s="1"/>
  <c r="GE11" i="6"/>
  <c r="BG13" i="6"/>
  <c r="Y63" i="3"/>
  <c r="Z63" i="3" s="1"/>
  <c r="BI6" i="6"/>
  <c r="GG6" i="6" s="1"/>
  <c r="H89" i="2"/>
  <c r="I89" i="2" s="1"/>
  <c r="CJ17" i="6" s="1"/>
  <c r="BH61" i="3"/>
  <c r="BI61" i="3" s="1"/>
  <c r="G63" i="3"/>
  <c r="BD61" i="3"/>
  <c r="BY60" i="3"/>
  <c r="BQ61" i="3"/>
  <c r="AI62" i="3"/>
  <c r="BI7" i="6" s="1"/>
  <c r="GG7" i="6" s="1"/>
  <c r="U62" i="3"/>
  <c r="AV61" i="3"/>
  <c r="HH17" i="6" l="1"/>
  <c r="GE13" i="6"/>
  <c r="R63" i="3"/>
  <c r="S63" i="3" s="1"/>
  <c r="BI5" i="6"/>
  <c r="BA62" i="3"/>
  <c r="BB62" i="3" s="1"/>
  <c r="BH10" i="6"/>
  <c r="GF10" i="6" s="1"/>
  <c r="D64" i="3"/>
  <c r="E64" i="3" s="1"/>
  <c r="BJ3" i="6"/>
  <c r="D90" i="2"/>
  <c r="AF63" i="3"/>
  <c r="AG63" i="3" s="1"/>
  <c r="BR61" i="3"/>
  <c r="AW61" i="3"/>
  <c r="BH9" i="6" s="1"/>
  <c r="AO62" i="3"/>
  <c r="GH3" i="6" l="1"/>
  <c r="BO62" i="3"/>
  <c r="BP62" i="3" s="1"/>
  <c r="BH12" i="6"/>
  <c r="GF12" i="6" s="1"/>
  <c r="F77" i="5" s="1"/>
  <c r="D77" i="5" s="1"/>
  <c r="GG5" i="6"/>
  <c r="GF9" i="6"/>
  <c r="E90" i="2"/>
  <c r="AT62" i="3"/>
  <c r="AU62" i="3" s="1"/>
  <c r="AP62" i="3"/>
  <c r="BW61" i="3"/>
  <c r="BV61" i="3"/>
  <c r="AM63" i="3" l="1"/>
  <c r="AN63" i="3" s="1"/>
  <c r="BI8" i="6"/>
  <c r="F90" i="2"/>
  <c r="AH63" i="3"/>
  <c r="BJ61" i="3"/>
  <c r="M64" i="3"/>
  <c r="F64" i="3"/>
  <c r="BC62" i="3"/>
  <c r="AA63" i="3"/>
  <c r="GG8" i="6" l="1"/>
  <c r="G90" i="2"/>
  <c r="H90" i="2" s="1"/>
  <c r="BX61" i="3"/>
  <c r="BK61" i="3"/>
  <c r="BH11" i="6" s="1"/>
  <c r="AO63" i="3"/>
  <c r="AI63" i="3"/>
  <c r="BJ7" i="6" s="1"/>
  <c r="GH7" i="6" s="1"/>
  <c r="AB63" i="3"/>
  <c r="BD62" i="3"/>
  <c r="N64" i="3"/>
  <c r="G64" i="3"/>
  <c r="BK3" i="6" s="1"/>
  <c r="T63" i="3"/>
  <c r="AV62" i="3"/>
  <c r="BA63" i="3" l="1"/>
  <c r="BB63" i="3" s="1"/>
  <c r="BI10" i="6"/>
  <c r="GG10" i="6" s="1"/>
  <c r="Y64" i="3"/>
  <c r="Z64" i="3" s="1"/>
  <c r="BJ6" i="6"/>
  <c r="GH6" i="6" s="1"/>
  <c r="GI3" i="6"/>
  <c r="K65" i="3"/>
  <c r="L65" i="3" s="1"/>
  <c r="BK4" i="6"/>
  <c r="GI4" i="6" s="1"/>
  <c r="GF11" i="6"/>
  <c r="BH13" i="6"/>
  <c r="I90" i="2"/>
  <c r="CK17" i="6" s="1"/>
  <c r="AF64" i="3"/>
  <c r="AG64" i="3" s="1"/>
  <c r="BH62" i="3"/>
  <c r="BI62" i="3" s="1"/>
  <c r="BY61" i="3"/>
  <c r="D65" i="3"/>
  <c r="E65" i="3" s="1"/>
  <c r="AP63" i="3"/>
  <c r="BQ62" i="3"/>
  <c r="U63" i="3"/>
  <c r="BJ5" i="6" s="1"/>
  <c r="AW62" i="3"/>
  <c r="BI9" i="6" s="1"/>
  <c r="GG9" i="6" l="1"/>
  <c r="AM64" i="3"/>
  <c r="AN64" i="3" s="1"/>
  <c r="BJ8" i="6"/>
  <c r="GH8" i="6" s="1"/>
  <c r="HI17" i="6"/>
  <c r="GF13" i="6"/>
  <c r="GH5" i="6"/>
  <c r="D91" i="2"/>
  <c r="AT63" i="3"/>
  <c r="AU63" i="3" s="1"/>
  <c r="R64" i="3"/>
  <c r="S64" i="3" s="1"/>
  <c r="BR62" i="3"/>
  <c r="BW62" i="3"/>
  <c r="BV62" i="3"/>
  <c r="BO63" i="3" l="1"/>
  <c r="BP63" i="3" s="1"/>
  <c r="BI12" i="6"/>
  <c r="GG12" i="6" s="1"/>
  <c r="F78" i="5" s="1"/>
  <c r="D78" i="5" s="1"/>
  <c r="E91" i="2"/>
  <c r="F91" i="2" s="1"/>
  <c r="BJ62" i="3"/>
  <c r="BC63" i="3"/>
  <c r="F65" i="3"/>
  <c r="M65" i="3"/>
  <c r="AA64" i="3"/>
  <c r="G91" i="2" l="1"/>
  <c r="BK62" i="3"/>
  <c r="BI11" i="6" s="1"/>
  <c r="BX62" i="3"/>
  <c r="AB64" i="3"/>
  <c r="BQ63" i="3"/>
  <c r="N65" i="3"/>
  <c r="BD63" i="3"/>
  <c r="G65" i="3"/>
  <c r="BI13" i="6" l="1"/>
  <c r="GG11" i="6"/>
  <c r="K66" i="3"/>
  <c r="L66" i="3" s="1"/>
  <c r="BL4" i="6"/>
  <c r="GJ4" i="6" s="1"/>
  <c r="BA64" i="3"/>
  <c r="BB64" i="3" s="1"/>
  <c r="BJ10" i="6"/>
  <c r="GH10" i="6" s="1"/>
  <c r="D66" i="3"/>
  <c r="E66" i="3" s="1"/>
  <c r="BL3" i="6"/>
  <c r="GJ3" i="6" s="1"/>
  <c r="Y65" i="3"/>
  <c r="Z65" i="3" s="1"/>
  <c r="BK6" i="6"/>
  <c r="GI6" i="6" s="1"/>
  <c r="H91" i="2"/>
  <c r="I91" i="2" s="1"/>
  <c r="CL17" i="6" s="1"/>
  <c r="BY62" i="3"/>
  <c r="BH63" i="3"/>
  <c r="BI63" i="3" s="1"/>
  <c r="BR63" i="3"/>
  <c r="T64" i="3"/>
  <c r="AV63" i="3"/>
  <c r="AO64" i="3"/>
  <c r="HJ17" i="6" l="1"/>
  <c r="BO64" i="3"/>
  <c r="BP64" i="3" s="1"/>
  <c r="BJ12" i="6"/>
  <c r="GH12" i="6" s="1"/>
  <c r="F79" i="5" s="1"/>
  <c r="D79" i="5" s="1"/>
  <c r="GG13" i="6"/>
  <c r="D92" i="2"/>
  <c r="AP64" i="3"/>
  <c r="BW63" i="3"/>
  <c r="BV63" i="3"/>
  <c r="AW63" i="3"/>
  <c r="U64" i="3"/>
  <c r="AT64" i="3" l="1"/>
  <c r="AU64" i="3" s="1"/>
  <c r="BJ9" i="6"/>
  <c r="R65" i="3"/>
  <c r="S65" i="3" s="1"/>
  <c r="BK5" i="6"/>
  <c r="AM65" i="3"/>
  <c r="AN65" i="3" s="1"/>
  <c r="BK8" i="6"/>
  <c r="GI8" i="6" s="1"/>
  <c r="E92" i="2"/>
  <c r="F92" i="2" s="1"/>
  <c r="BJ63" i="3"/>
  <c r="M66" i="3"/>
  <c r="AH64" i="3"/>
  <c r="GH9" i="6" l="1"/>
  <c r="GI5" i="6"/>
  <c r="G92" i="2"/>
  <c r="BX63" i="3"/>
  <c r="BK63" i="3"/>
  <c r="N66" i="3"/>
  <c r="AA65" i="3"/>
  <c r="F66" i="3"/>
  <c r="AI64" i="3"/>
  <c r="BK7" i="6" s="1"/>
  <c r="GI7" i="6" s="1"/>
  <c r="BY63" i="3" l="1"/>
  <c r="BJ11" i="6"/>
  <c r="K67" i="3"/>
  <c r="L67" i="3" s="1"/>
  <c r="BM4" i="6"/>
  <c r="GK4" i="6" s="1"/>
  <c r="H92" i="2"/>
  <c r="AF65" i="3"/>
  <c r="AG65" i="3" s="1"/>
  <c r="BH64" i="3"/>
  <c r="BI64" i="3" s="1"/>
  <c r="AB65" i="3"/>
  <c r="G66" i="3"/>
  <c r="BC64" i="3"/>
  <c r="T65" i="3"/>
  <c r="D67" i="3" l="1"/>
  <c r="E67" i="3" s="1"/>
  <c r="BM3" i="6"/>
  <c r="GH11" i="6"/>
  <c r="BJ13" i="6"/>
  <c r="Y66" i="3"/>
  <c r="Z66" i="3" s="1"/>
  <c r="BL6" i="6"/>
  <c r="GJ6" i="6" s="1"/>
  <c r="I92" i="2"/>
  <c r="CM17" i="6" s="1"/>
  <c r="BJ64" i="3"/>
  <c r="BK64" i="3" s="1"/>
  <c r="BV64" i="3"/>
  <c r="BD64" i="3"/>
  <c r="U65" i="3"/>
  <c r="AV64" i="3"/>
  <c r="HK17" i="6" l="1"/>
  <c r="GH13" i="6"/>
  <c r="GK3" i="6"/>
  <c r="R66" i="3"/>
  <c r="S66" i="3" s="1"/>
  <c r="BL5" i="6"/>
  <c r="GJ5" i="6" s="1"/>
  <c r="BA65" i="3"/>
  <c r="BB65" i="3" s="1"/>
  <c r="BK10" i="6"/>
  <c r="GI10" i="6" s="1"/>
  <c r="BH65" i="3"/>
  <c r="BI65" i="3" s="1"/>
  <c r="BK11" i="6"/>
  <c r="GI11" i="6" s="1"/>
  <c r="D93" i="2"/>
  <c r="BQ64" i="3"/>
  <c r="AH65" i="3"/>
  <c r="AO65" i="3"/>
  <c r="AW64" i="3"/>
  <c r="BK9" i="6" s="1"/>
  <c r="M67" i="3"/>
  <c r="GI9" i="6" l="1"/>
  <c r="E93" i="2"/>
  <c r="F93" i="2" s="1"/>
  <c r="BX64" i="3"/>
  <c r="AT65" i="3"/>
  <c r="AU65" i="3" s="1"/>
  <c r="BR64" i="3"/>
  <c r="BW64" i="3"/>
  <c r="AI65" i="3"/>
  <c r="BL7" i="6" s="1"/>
  <c r="GJ7" i="6" s="1"/>
  <c r="F67" i="3"/>
  <c r="AP65" i="3"/>
  <c r="N67" i="3"/>
  <c r="BY64" i="3" l="1"/>
  <c r="BK12" i="6"/>
  <c r="K68" i="3"/>
  <c r="L68" i="3" s="1"/>
  <c r="BN4" i="6"/>
  <c r="GL4" i="6" s="1"/>
  <c r="AM66" i="3"/>
  <c r="AN66" i="3" s="1"/>
  <c r="BL8" i="6"/>
  <c r="GJ8" i="6" s="1"/>
  <c r="G93" i="2"/>
  <c r="H93" i="2" s="1"/>
  <c r="AF66" i="3"/>
  <c r="AG66" i="3" s="1"/>
  <c r="BO65" i="3"/>
  <c r="BP65" i="3" s="1"/>
  <c r="G67" i="3"/>
  <c r="BC65" i="3"/>
  <c r="AA66" i="3"/>
  <c r="D68" i="3" l="1"/>
  <c r="E68" i="3" s="1"/>
  <c r="BN3" i="6"/>
  <c r="GI12" i="6"/>
  <c r="F80" i="5" s="1"/>
  <c r="D80" i="5" s="1"/>
  <c r="BK13" i="6"/>
  <c r="I93" i="2"/>
  <c r="CN17" i="6" s="1"/>
  <c r="BV65" i="3"/>
  <c r="BD65" i="3"/>
  <c r="BJ65" i="3"/>
  <c r="T66" i="3"/>
  <c r="AB66" i="3"/>
  <c r="AH66" i="3"/>
  <c r="AV65" i="3"/>
  <c r="HL17" i="6" l="1"/>
  <c r="BA66" i="3"/>
  <c r="BB66" i="3" s="1"/>
  <c r="BL10" i="6"/>
  <c r="GJ10" i="6" s="1"/>
  <c r="GI13" i="6"/>
  <c r="Y67" i="3"/>
  <c r="Z67" i="3" s="1"/>
  <c r="BM6" i="6"/>
  <c r="GK6" i="6" s="1"/>
  <c r="GL3" i="6"/>
  <c r="D94" i="2"/>
  <c r="BQ65" i="3"/>
  <c r="M68" i="3"/>
  <c r="BK65" i="3"/>
  <c r="AW65" i="3"/>
  <c r="AI66" i="3"/>
  <c r="BM7" i="6" s="1"/>
  <c r="GK7" i="6" s="1"/>
  <c r="U66" i="3"/>
  <c r="BM5" i="6" s="1"/>
  <c r="AT66" i="3" l="1"/>
  <c r="AU66" i="3" s="1"/>
  <c r="BL9" i="6"/>
  <c r="BH66" i="3"/>
  <c r="BI66" i="3" s="1"/>
  <c r="BL11" i="6"/>
  <c r="GJ11" i="6" s="1"/>
  <c r="GK5" i="6"/>
  <c r="E94" i="2"/>
  <c r="AF67" i="3"/>
  <c r="AG67" i="3" s="1"/>
  <c r="R67" i="3"/>
  <c r="S67" i="3" s="1"/>
  <c r="BX65" i="3"/>
  <c r="BR65" i="3"/>
  <c r="BW65" i="3"/>
  <c r="N68" i="3"/>
  <c r="F68" i="3"/>
  <c r="GJ9" i="6" l="1"/>
  <c r="K69" i="3"/>
  <c r="L69" i="3" s="1"/>
  <c r="BO4" i="6"/>
  <c r="GM4" i="6" s="1"/>
  <c r="BY65" i="3"/>
  <c r="BL12" i="6"/>
  <c r="GJ12" i="6" s="1"/>
  <c r="F81" i="5" s="1"/>
  <c r="D81" i="5" s="1"/>
  <c r="F94" i="2"/>
  <c r="BO66" i="3"/>
  <c r="BP66" i="3" s="1"/>
  <c r="AO66" i="3"/>
  <c r="G68" i="3"/>
  <c r="AA67" i="3"/>
  <c r="GJ13" i="6" l="1"/>
  <c r="D69" i="3"/>
  <c r="E69" i="3" s="1"/>
  <c r="BO3" i="6"/>
  <c r="BL13" i="6"/>
  <c r="G94" i="2"/>
  <c r="H94" i="2" s="1"/>
  <c r="AB67" i="3"/>
  <c r="AP66" i="3"/>
  <c r="BM8" i="6" s="1"/>
  <c r="BC66" i="3"/>
  <c r="T67" i="3"/>
  <c r="AV66" i="3"/>
  <c r="GK8" i="6" l="1"/>
  <c r="Y68" i="3"/>
  <c r="Z68" i="3" s="1"/>
  <c r="BN6" i="6"/>
  <c r="GL6" i="6" s="1"/>
  <c r="GM3" i="6"/>
  <c r="I94" i="2"/>
  <c r="CO17" i="6" s="1"/>
  <c r="AM67" i="3"/>
  <c r="AN67" i="3" s="1"/>
  <c r="U67" i="3"/>
  <c r="BD66" i="3"/>
  <c r="AW66" i="3"/>
  <c r="BM9" i="6" s="1"/>
  <c r="GK9" i="6" s="1"/>
  <c r="BV66" i="3"/>
  <c r="BA67" i="3" l="1"/>
  <c r="BB67" i="3" s="1"/>
  <c r="BM10" i="6"/>
  <c r="GK10" i="6" s="1"/>
  <c r="HM17" i="6"/>
  <c r="R68" i="3"/>
  <c r="S68" i="3" s="1"/>
  <c r="BN5" i="6"/>
  <c r="D95" i="2"/>
  <c r="AT67" i="3"/>
  <c r="AU67" i="3" s="1"/>
  <c r="M69" i="3"/>
  <c r="F69" i="3"/>
  <c r="BJ66" i="3"/>
  <c r="BW66" i="3"/>
  <c r="AO67" i="3"/>
  <c r="AH67" i="3"/>
  <c r="GL5" i="6" l="1"/>
  <c r="E95" i="2"/>
  <c r="F95" i="2" s="1"/>
  <c r="N69" i="3"/>
  <c r="AP67" i="3"/>
  <c r="G69" i="3"/>
  <c r="AA68" i="3"/>
  <c r="AI67" i="3"/>
  <c r="BN7" i="6" s="1"/>
  <c r="GL7" i="6" s="1"/>
  <c r="BK66" i="3"/>
  <c r="BC67" i="3"/>
  <c r="BQ66" i="3"/>
  <c r="D70" i="3" l="1"/>
  <c r="E70" i="3" s="1"/>
  <c r="BP3" i="6"/>
  <c r="GN3" i="6" s="1"/>
  <c r="BH67" i="3"/>
  <c r="BI67" i="3" s="1"/>
  <c r="BM11" i="6"/>
  <c r="GK11" i="6" s="1"/>
  <c r="AM68" i="3"/>
  <c r="AN68" i="3" s="1"/>
  <c r="BN8" i="6"/>
  <c r="GL8" i="6" s="1"/>
  <c r="K70" i="3"/>
  <c r="L70" i="3" s="1"/>
  <c r="BP4" i="6"/>
  <c r="GN4" i="6" s="1"/>
  <c r="G95" i="2"/>
  <c r="H95" i="2" s="1"/>
  <c r="AF68" i="3"/>
  <c r="AG68" i="3" s="1"/>
  <c r="BD67" i="3"/>
  <c r="AB68" i="3"/>
  <c r="T68" i="3"/>
  <c r="AV67" i="3"/>
  <c r="BR66" i="3"/>
  <c r="BX66" i="3"/>
  <c r="Y69" i="3" l="1"/>
  <c r="Z69" i="3" s="1"/>
  <c r="BO6" i="6"/>
  <c r="GM6" i="6" s="1"/>
  <c r="BA68" i="3"/>
  <c r="BB68" i="3" s="1"/>
  <c r="BN10" i="6"/>
  <c r="GL10" i="6" s="1"/>
  <c r="BY66" i="3"/>
  <c r="BM12" i="6"/>
  <c r="I95" i="2"/>
  <c r="CP17" i="6" s="1"/>
  <c r="BO67" i="3"/>
  <c r="BP67" i="3" s="1"/>
  <c r="U68" i="3"/>
  <c r="BO5" i="6" s="1"/>
  <c r="AW67" i="3"/>
  <c r="HN17" i="6" l="1"/>
  <c r="GK12" i="6"/>
  <c r="F82" i="5" s="1"/>
  <c r="D82" i="5" s="1"/>
  <c r="BM13" i="6"/>
  <c r="AT68" i="3"/>
  <c r="AU68" i="3" s="1"/>
  <c r="BN9" i="6"/>
  <c r="GM5" i="6"/>
  <c r="D96" i="2"/>
  <c r="R69" i="3"/>
  <c r="S69" i="3" s="1"/>
  <c r="BQ67" i="3"/>
  <c r="F70" i="3"/>
  <c r="M70" i="3"/>
  <c r="AO68" i="3"/>
  <c r="GL9" i="6" l="1"/>
  <c r="GK13" i="6"/>
  <c r="E96" i="2"/>
  <c r="F96" i="2" s="1"/>
  <c r="BR67" i="3"/>
  <c r="N70" i="3"/>
  <c r="BW67" i="3"/>
  <c r="BV67" i="3"/>
  <c r="AA69" i="3"/>
  <c r="BC68" i="3"/>
  <c r="G70" i="3"/>
  <c r="AP68" i="3"/>
  <c r="D71" i="3" l="1"/>
  <c r="E71" i="3" s="1"/>
  <c r="BQ3" i="6"/>
  <c r="K71" i="3"/>
  <c r="L71" i="3" s="1"/>
  <c r="BQ4" i="6"/>
  <c r="GO4" i="6" s="1"/>
  <c r="BO68" i="3"/>
  <c r="BP68" i="3" s="1"/>
  <c r="BN12" i="6"/>
  <c r="GL12" i="6" s="1"/>
  <c r="F83" i="5" s="1"/>
  <c r="D83" i="5" s="1"/>
  <c r="AM69" i="3"/>
  <c r="AN69" i="3" s="1"/>
  <c r="BO8" i="6"/>
  <c r="GM8" i="6" s="1"/>
  <c r="G96" i="2"/>
  <c r="AV68" i="3"/>
  <c r="AB69" i="3"/>
  <c r="T69" i="3"/>
  <c r="BD68" i="3"/>
  <c r="AH68" i="3"/>
  <c r="BJ67" i="3"/>
  <c r="BA69" i="3" l="1"/>
  <c r="BB69" i="3" s="1"/>
  <c r="BO10" i="6"/>
  <c r="GM10" i="6" s="1"/>
  <c r="GO3" i="6"/>
  <c r="Y70" i="3"/>
  <c r="Z70" i="3" s="1"/>
  <c r="BP6" i="6"/>
  <c r="GN6" i="6" s="1"/>
  <c r="H96" i="2"/>
  <c r="AW68" i="3"/>
  <c r="M71" i="3"/>
  <c r="AI68" i="3"/>
  <c r="BO7" i="6" s="1"/>
  <c r="U69" i="3"/>
  <c r="BK67" i="3"/>
  <c r="BX67" i="3"/>
  <c r="AT69" i="3" l="1"/>
  <c r="AU69" i="3" s="1"/>
  <c r="BO9" i="6"/>
  <c r="GM9" i="6" s="1"/>
  <c r="BH68" i="3"/>
  <c r="BI68" i="3" s="1"/>
  <c r="BN11" i="6"/>
  <c r="R70" i="3"/>
  <c r="S70" i="3" s="1"/>
  <c r="BP5" i="6"/>
  <c r="GN5" i="6" s="1"/>
  <c r="GM7" i="6"/>
  <c r="I96" i="2"/>
  <c r="CQ17" i="6" s="1"/>
  <c r="AF69" i="3"/>
  <c r="AG69" i="3" s="1"/>
  <c r="N71" i="3"/>
  <c r="BY67" i="3"/>
  <c r="K72" i="3" l="1"/>
  <c r="L72" i="3" s="1"/>
  <c r="BR4" i="6"/>
  <c r="GP4" i="6" s="1"/>
  <c r="HO17" i="6"/>
  <c r="GL11" i="6"/>
  <c r="BN13" i="6"/>
  <c r="D97" i="2"/>
  <c r="F71" i="3"/>
  <c r="GL13" i="6" l="1"/>
  <c r="E97" i="2"/>
  <c r="F97" i="2" s="1"/>
  <c r="AV69" i="3"/>
  <c r="G71" i="3"/>
  <c r="AO69" i="3"/>
  <c r="BQ68" i="3"/>
  <c r="BJ68" i="3"/>
  <c r="BV68" i="3"/>
  <c r="AA70" i="3"/>
  <c r="D72" i="3" l="1"/>
  <c r="E72" i="3" s="1"/>
  <c r="BR3" i="6"/>
  <c r="GP3" i="6" s="1"/>
  <c r="G97" i="2"/>
  <c r="H97" i="2" s="1"/>
  <c r="BC69" i="3"/>
  <c r="AP69" i="3"/>
  <c r="AB70" i="3"/>
  <c r="AW69" i="3"/>
  <c r="BR68" i="3"/>
  <c r="BW68" i="3"/>
  <c r="BK68" i="3"/>
  <c r="BX68" i="3"/>
  <c r="AH69" i="3"/>
  <c r="T70" i="3"/>
  <c r="BO69" i="3" l="1"/>
  <c r="BP69" i="3" s="1"/>
  <c r="BO12" i="6"/>
  <c r="GM12" i="6" s="1"/>
  <c r="F84" i="5" s="1"/>
  <c r="D84" i="5" s="1"/>
  <c r="AT70" i="3"/>
  <c r="AU70" i="3" s="1"/>
  <c r="BP9" i="6"/>
  <c r="GN9" i="6" s="1"/>
  <c r="BH69" i="3"/>
  <c r="BI69" i="3" s="1"/>
  <c r="BO11" i="6"/>
  <c r="Y71" i="3"/>
  <c r="Z71" i="3" s="1"/>
  <c r="BQ6" i="6"/>
  <c r="GO6" i="6" s="1"/>
  <c r="AM70" i="3"/>
  <c r="AN70" i="3" s="1"/>
  <c r="BP8" i="6"/>
  <c r="GN8" i="6" s="1"/>
  <c r="I97" i="2"/>
  <c r="CR17" i="6" s="1"/>
  <c r="BD69" i="3"/>
  <c r="M72" i="3"/>
  <c r="BY68" i="3"/>
  <c r="U70" i="3"/>
  <c r="BQ5" i="6" s="1"/>
  <c r="AI69" i="3"/>
  <c r="BP7" i="6" s="1"/>
  <c r="GN7" i="6" s="1"/>
  <c r="BO13" i="6" l="1"/>
  <c r="GM11" i="6"/>
  <c r="BA70" i="3"/>
  <c r="BB70" i="3" s="1"/>
  <c r="BP10" i="6"/>
  <c r="GN10" i="6" s="1"/>
  <c r="GO5" i="6"/>
  <c r="HP17" i="6"/>
  <c r="D98" i="2"/>
  <c r="AF70" i="3"/>
  <c r="AG70" i="3" s="1"/>
  <c r="R71" i="3"/>
  <c r="S71" i="3" s="1"/>
  <c r="BQ69" i="3"/>
  <c r="N72" i="3"/>
  <c r="F72" i="3"/>
  <c r="K73" i="3" l="1"/>
  <c r="L73" i="3" s="1"/>
  <c r="BS4" i="6"/>
  <c r="GQ4" i="6" s="1"/>
  <c r="GM13" i="6"/>
  <c r="E98" i="2"/>
  <c r="F98" i="2" s="1"/>
  <c r="G72" i="3"/>
  <c r="BW69" i="3"/>
  <c r="BV69" i="3"/>
  <c r="AA71" i="3"/>
  <c r="BR69" i="3"/>
  <c r="BO70" i="3" l="1"/>
  <c r="BP70" i="3" s="1"/>
  <c r="BP12" i="6"/>
  <c r="GN12" i="6" s="1"/>
  <c r="F85" i="5" s="1"/>
  <c r="D85" i="5" s="1"/>
  <c r="D73" i="3"/>
  <c r="E73" i="3" s="1"/>
  <c r="BS3" i="6"/>
  <c r="G98" i="2"/>
  <c r="BJ69" i="3"/>
  <c r="AB71" i="3"/>
  <c r="AO70" i="3"/>
  <c r="GQ3" i="6" l="1"/>
  <c r="Y72" i="3"/>
  <c r="Z72" i="3" s="1"/>
  <c r="BR6" i="6"/>
  <c r="GP6" i="6" s="1"/>
  <c r="H98" i="2"/>
  <c r="I98" i="2" s="1"/>
  <c r="CS17" i="6" s="1"/>
  <c r="BK69" i="3"/>
  <c r="BX69" i="3"/>
  <c r="AH70" i="3"/>
  <c r="AP70" i="3"/>
  <c r="T71" i="3"/>
  <c r="M73" i="3"/>
  <c r="HQ17" i="6" l="1"/>
  <c r="BH70" i="3"/>
  <c r="BI70" i="3" s="1"/>
  <c r="BP11" i="6"/>
  <c r="AM71" i="3"/>
  <c r="AN71" i="3" s="1"/>
  <c r="BQ8" i="6"/>
  <c r="GO8" i="6" s="1"/>
  <c r="D99" i="2"/>
  <c r="BY69" i="3"/>
  <c r="AI70" i="3"/>
  <c r="BQ7" i="6" s="1"/>
  <c r="N73" i="3"/>
  <c r="U71" i="3"/>
  <c r="BC70" i="3"/>
  <c r="GO7" i="6" l="1"/>
  <c r="BP13" i="6"/>
  <c r="GN11" i="6"/>
  <c r="R72" i="3"/>
  <c r="S72" i="3" s="1"/>
  <c r="BR5" i="6"/>
  <c r="GP5" i="6" s="1"/>
  <c r="K74" i="3"/>
  <c r="L74" i="3" s="1"/>
  <c r="BT4" i="6"/>
  <c r="GR4" i="6" s="1"/>
  <c r="E99" i="2"/>
  <c r="F99" i="2" s="1"/>
  <c r="AF71" i="3"/>
  <c r="AG71" i="3" s="1"/>
  <c r="BD70" i="3"/>
  <c r="F73" i="3"/>
  <c r="AV70" i="3"/>
  <c r="GN13" i="6" l="1"/>
  <c r="BA71" i="3"/>
  <c r="BB71" i="3" s="1"/>
  <c r="BQ10" i="6"/>
  <c r="GO10" i="6" s="1"/>
  <c r="G99" i="2"/>
  <c r="H99" i="2" s="1"/>
  <c r="AW70" i="3"/>
  <c r="BQ70" i="3"/>
  <c r="G73" i="3"/>
  <c r="AO71" i="3"/>
  <c r="AT71" i="3" l="1"/>
  <c r="AU71" i="3" s="1"/>
  <c r="BQ9" i="6"/>
  <c r="D74" i="3"/>
  <c r="E74" i="3" s="1"/>
  <c r="BT3" i="6"/>
  <c r="GR3" i="6" s="1"/>
  <c r="I99" i="2"/>
  <c r="CT17" i="6" s="1"/>
  <c r="AP71" i="3"/>
  <c r="BR70" i="3"/>
  <c r="AA72" i="3"/>
  <c r="AH71" i="3"/>
  <c r="BW70" i="3"/>
  <c r="BV70" i="3"/>
  <c r="T72" i="3"/>
  <c r="AM72" i="3" l="1"/>
  <c r="AN72" i="3" s="1"/>
  <c r="BR8" i="6"/>
  <c r="GP8" i="6" s="1"/>
  <c r="BO71" i="3"/>
  <c r="BP71" i="3" s="1"/>
  <c r="BQ12" i="6"/>
  <c r="GO12" i="6" s="1"/>
  <c r="F86" i="5" s="1"/>
  <c r="D86" i="5" s="1"/>
  <c r="GO9" i="6"/>
  <c r="HR17" i="6"/>
  <c r="D100" i="2"/>
  <c r="AI71" i="3"/>
  <c r="BR7" i="6" s="1"/>
  <c r="GP7" i="6" s="1"/>
  <c r="U72" i="3"/>
  <c r="BJ70" i="3"/>
  <c r="AB72" i="3"/>
  <c r="Y73" i="3" l="1"/>
  <c r="Z73" i="3" s="1"/>
  <c r="BS6" i="6"/>
  <c r="GQ6" i="6" s="1"/>
  <c r="R73" i="3"/>
  <c r="S73" i="3" s="1"/>
  <c r="BS5" i="6"/>
  <c r="E100" i="2"/>
  <c r="AF72" i="3"/>
  <c r="AG72" i="3" s="1"/>
  <c r="BK70" i="3"/>
  <c r="BX70" i="3"/>
  <c r="BC71" i="3"/>
  <c r="F74" i="3"/>
  <c r="M74" i="3"/>
  <c r="BH71" i="3" l="1"/>
  <c r="BI71" i="3" s="1"/>
  <c r="BQ11" i="6"/>
  <c r="GQ5" i="6"/>
  <c r="F100" i="2"/>
  <c r="BD71" i="3"/>
  <c r="BY70" i="3"/>
  <c r="N74" i="3"/>
  <c r="G74" i="3"/>
  <c r="BA72" i="3" l="1"/>
  <c r="BB72" i="3" s="1"/>
  <c r="BR10" i="6"/>
  <c r="GP10" i="6" s="1"/>
  <c r="GO11" i="6"/>
  <c r="BQ13" i="6"/>
  <c r="D75" i="3"/>
  <c r="E75" i="3" s="1"/>
  <c r="BU3" i="6"/>
  <c r="K75" i="3"/>
  <c r="L75" i="3" s="1"/>
  <c r="BU4" i="6"/>
  <c r="GS4" i="6" s="1"/>
  <c r="G100" i="2"/>
  <c r="H100" i="2" s="1"/>
  <c r="AO72" i="3"/>
  <c r="AV71" i="3"/>
  <c r="AA73" i="3"/>
  <c r="BQ71" i="3"/>
  <c r="GS3" i="6" l="1"/>
  <c r="GO13" i="6"/>
  <c r="I100" i="2"/>
  <c r="CU17" i="6" s="1"/>
  <c r="AB73" i="3"/>
  <c r="BR71" i="3"/>
  <c r="AP72" i="3"/>
  <c r="AH72" i="3"/>
  <c r="BW71" i="3"/>
  <c r="BV71" i="3"/>
  <c r="M75" i="3"/>
  <c r="T73" i="3"/>
  <c r="AW71" i="3"/>
  <c r="BR9" i="6" s="1"/>
  <c r="GP9" i="6" l="1"/>
  <c r="Y74" i="3"/>
  <c r="Z74" i="3" s="1"/>
  <c r="BT6" i="6"/>
  <c r="GR6" i="6" s="1"/>
  <c r="HS17" i="6"/>
  <c r="AM73" i="3"/>
  <c r="AN73" i="3" s="1"/>
  <c r="BS8" i="6"/>
  <c r="GQ8" i="6" s="1"/>
  <c r="BO72" i="3"/>
  <c r="BP72" i="3" s="1"/>
  <c r="BR12" i="6"/>
  <c r="GP12" i="6" s="1"/>
  <c r="F87" i="5" s="1"/>
  <c r="D87" i="5" s="1"/>
  <c r="D101" i="2"/>
  <c r="AT72" i="3"/>
  <c r="AU72" i="3" s="1"/>
  <c r="N75" i="3"/>
  <c r="AI72" i="3"/>
  <c r="BS7" i="6" s="1"/>
  <c r="U73" i="3"/>
  <c r="BT5" i="6" s="1"/>
  <c r="GR5" i="6" s="1"/>
  <c r="BJ71" i="3"/>
  <c r="GQ7" i="6" l="1"/>
  <c r="K76" i="3"/>
  <c r="L76" i="3" s="1"/>
  <c r="BV4" i="6"/>
  <c r="GT4" i="6" s="1"/>
  <c r="E101" i="2"/>
  <c r="AF73" i="3"/>
  <c r="AG73" i="3" s="1"/>
  <c r="R74" i="3"/>
  <c r="S74" i="3" s="1"/>
  <c r="BC72" i="3"/>
  <c r="F75" i="3"/>
  <c r="BK71" i="3"/>
  <c r="BX71" i="3"/>
  <c r="BH72" i="3" l="1"/>
  <c r="BI72" i="3" s="1"/>
  <c r="BR11" i="6"/>
  <c r="F101" i="2"/>
  <c r="BD72" i="3"/>
  <c r="AA74" i="3"/>
  <c r="AV72" i="3"/>
  <c r="AO73" i="3"/>
  <c r="G75" i="3"/>
  <c r="BY71" i="3"/>
  <c r="D76" i="3" l="1"/>
  <c r="E76" i="3" s="1"/>
  <c r="BV3" i="6"/>
  <c r="BA73" i="3"/>
  <c r="BB73" i="3" s="1"/>
  <c r="BS10" i="6"/>
  <c r="GQ10" i="6" s="1"/>
  <c r="GP11" i="6"/>
  <c r="BR13" i="6"/>
  <c r="G101" i="2"/>
  <c r="AP73" i="3"/>
  <c r="AW72" i="3"/>
  <c r="AB74" i="3"/>
  <c r="AH73" i="3"/>
  <c r="AM74" i="3" l="1"/>
  <c r="AN74" i="3" s="1"/>
  <c r="BT8" i="6"/>
  <c r="GR8" i="6" s="1"/>
  <c r="GT3" i="6"/>
  <c r="Y75" i="3"/>
  <c r="Z75" i="3" s="1"/>
  <c r="BU6" i="6"/>
  <c r="GS6" i="6" s="1"/>
  <c r="AT73" i="3"/>
  <c r="AU73" i="3" s="1"/>
  <c r="BS9" i="6"/>
  <c r="GP13" i="6"/>
  <c r="H101" i="2"/>
  <c r="I101" i="2" s="1"/>
  <c r="CV17" i="6" s="1"/>
  <c r="BQ72" i="3"/>
  <c r="AI73" i="3"/>
  <c r="BT7" i="6" s="1"/>
  <c r="GR7" i="6" s="1"/>
  <c r="M76" i="3"/>
  <c r="T74" i="3"/>
  <c r="BV72" i="3"/>
  <c r="HT17" i="6" l="1"/>
  <c r="GQ9" i="6"/>
  <c r="D102" i="2"/>
  <c r="AF74" i="3"/>
  <c r="AG74" i="3" s="1"/>
  <c r="BW72" i="3"/>
  <c r="BJ72" i="3"/>
  <c r="N76" i="3"/>
  <c r="U74" i="3"/>
  <c r="BU5" i="6" s="1"/>
  <c r="F76" i="3"/>
  <c r="BR72" i="3"/>
  <c r="BC73" i="3"/>
  <c r="BO73" i="3" l="1"/>
  <c r="BP73" i="3" s="1"/>
  <c r="BS12" i="6"/>
  <c r="GQ12" i="6" s="1"/>
  <c r="F88" i="5" s="1"/>
  <c r="D88" i="5" s="1"/>
  <c r="GS5" i="6"/>
  <c r="K77" i="3"/>
  <c r="L77" i="3" s="1"/>
  <c r="M77" i="3" s="1"/>
  <c r="BW4" i="6"/>
  <c r="GU4" i="6" s="1"/>
  <c r="E102" i="2"/>
  <c r="F102" i="2" s="1"/>
  <c r="BX72" i="3"/>
  <c r="R75" i="3"/>
  <c r="S75" i="3" s="1"/>
  <c r="BK72" i="3"/>
  <c r="BS11" i="6" s="1"/>
  <c r="BD73" i="3"/>
  <c r="AV73" i="3"/>
  <c r="AO74" i="3"/>
  <c r="G76" i="3"/>
  <c r="GQ11" i="6" l="1"/>
  <c r="BS13" i="6"/>
  <c r="BA74" i="3"/>
  <c r="BB74" i="3" s="1"/>
  <c r="BT10" i="6"/>
  <c r="GR10" i="6" s="1"/>
  <c r="D77" i="3"/>
  <c r="BW3" i="6"/>
  <c r="GU3" i="6" s="1"/>
  <c r="G102" i="2"/>
  <c r="H102" i="2" s="1"/>
  <c r="E77" i="3"/>
  <c r="N77" i="3"/>
  <c r="BY72" i="3"/>
  <c r="BH73" i="3"/>
  <c r="BI73" i="3" s="1"/>
  <c r="BQ73" i="3"/>
  <c r="AP74" i="3"/>
  <c r="AW73" i="3"/>
  <c r="AA75" i="3"/>
  <c r="AH74" i="3"/>
  <c r="AT74" i="3" l="1"/>
  <c r="AU74" i="3" s="1"/>
  <c r="BT9" i="6"/>
  <c r="GQ13" i="6"/>
  <c r="AM75" i="3"/>
  <c r="AN75" i="3" s="1"/>
  <c r="BU8" i="6"/>
  <c r="GS8" i="6" s="1"/>
  <c r="K78" i="3"/>
  <c r="L78" i="3" s="1"/>
  <c r="M78" i="3" s="1"/>
  <c r="BX4" i="6"/>
  <c r="GV4" i="6" s="1"/>
  <c r="I102" i="2"/>
  <c r="CW17" i="6" s="1"/>
  <c r="F77" i="3"/>
  <c r="BR73" i="3"/>
  <c r="AI74" i="3"/>
  <c r="BU7" i="6" s="1"/>
  <c r="BW73" i="3"/>
  <c r="BV73" i="3"/>
  <c r="AB75" i="3"/>
  <c r="T75" i="3"/>
  <c r="HU17" i="6" l="1"/>
  <c r="Y76" i="3"/>
  <c r="Z76" i="3" s="1"/>
  <c r="BV6" i="6"/>
  <c r="GT6" i="6" s="1"/>
  <c r="BO74" i="3"/>
  <c r="BP74" i="3" s="1"/>
  <c r="BT12" i="6"/>
  <c r="GR12" i="6" s="1"/>
  <c r="F89" i="5" s="1"/>
  <c r="D89" i="5" s="1"/>
  <c r="GS7" i="6"/>
  <c r="GR9" i="6"/>
  <c r="D103" i="2"/>
  <c r="N78" i="3"/>
  <c r="G77" i="3"/>
  <c r="AF75" i="3"/>
  <c r="AG75" i="3" s="1"/>
  <c r="U75" i="3"/>
  <c r="BV5" i="6" s="1"/>
  <c r="BJ73" i="3"/>
  <c r="D78" i="3" l="1"/>
  <c r="BX3" i="6"/>
  <c r="GV3" i="6" s="1"/>
  <c r="K79" i="3"/>
  <c r="L79" i="3" s="1"/>
  <c r="M79" i="3" s="1"/>
  <c r="BY4" i="6"/>
  <c r="GT5" i="6"/>
  <c r="E103" i="2"/>
  <c r="F103" i="2" s="1"/>
  <c r="E78" i="3"/>
  <c r="F78" i="3" s="1"/>
  <c r="R76" i="3"/>
  <c r="S76" i="3" s="1"/>
  <c r="AO75" i="3"/>
  <c r="BK73" i="3"/>
  <c r="BX73" i="3"/>
  <c r="BC74" i="3"/>
  <c r="GW4" i="6" l="1"/>
  <c r="BH74" i="3"/>
  <c r="BI74" i="3" s="1"/>
  <c r="BT11" i="6"/>
  <c r="G103" i="2"/>
  <c r="N79" i="3"/>
  <c r="G78" i="3"/>
  <c r="BD74" i="3"/>
  <c r="AP75" i="3"/>
  <c r="AA76" i="3"/>
  <c r="BY73" i="3"/>
  <c r="AV74" i="3"/>
  <c r="GR11" i="6" l="1"/>
  <c r="BT13" i="6"/>
  <c r="BA75" i="3"/>
  <c r="BB75" i="3" s="1"/>
  <c r="BU10" i="6"/>
  <c r="GS10" i="6" s="1"/>
  <c r="D79" i="3"/>
  <c r="E79" i="3" s="1"/>
  <c r="BY3" i="6"/>
  <c r="K80" i="3"/>
  <c r="L80" i="3" s="1"/>
  <c r="M80" i="3" s="1"/>
  <c r="BZ4" i="6"/>
  <c r="GX4" i="6" s="1"/>
  <c r="AM76" i="3"/>
  <c r="AN76" i="3" s="1"/>
  <c r="BV8" i="6"/>
  <c r="GT8" i="6" s="1"/>
  <c r="H103" i="2"/>
  <c r="AB76" i="3"/>
  <c r="AW74" i="3"/>
  <c r="BU9" i="6" s="1"/>
  <c r="AH75" i="3"/>
  <c r="GS9" i="6" l="1"/>
  <c r="GW3" i="6"/>
  <c r="Y77" i="3"/>
  <c r="Z77" i="3" s="1"/>
  <c r="AA77" i="3" s="1"/>
  <c r="AB77" i="3" s="1"/>
  <c r="BW6" i="6"/>
  <c r="GU6" i="6" s="1"/>
  <c r="GR13" i="6"/>
  <c r="I103" i="2"/>
  <c r="CX17" i="6" s="1"/>
  <c r="N80" i="3"/>
  <c r="F79" i="3"/>
  <c r="AT75" i="3"/>
  <c r="AU75" i="3" s="1"/>
  <c r="T76" i="3"/>
  <c r="AI75" i="3"/>
  <c r="BV7" i="6" s="1"/>
  <c r="BQ74" i="3"/>
  <c r="Y78" i="3" l="1"/>
  <c r="Z78" i="3" s="1"/>
  <c r="AA78" i="3" s="1"/>
  <c r="AB78" i="3" s="1"/>
  <c r="BX6" i="6"/>
  <c r="GV6" i="6" s="1"/>
  <c r="HV17" i="6"/>
  <c r="GT7" i="6"/>
  <c r="K81" i="3"/>
  <c r="L81" i="3" s="1"/>
  <c r="M81" i="3" s="1"/>
  <c r="CA4" i="6"/>
  <c r="GY4" i="6" s="1"/>
  <c r="D104" i="2"/>
  <c r="G79" i="3"/>
  <c r="AF76" i="3"/>
  <c r="AG76" i="3" s="1"/>
  <c r="BR74" i="3"/>
  <c r="BC75" i="3"/>
  <c r="U76" i="3"/>
  <c r="BW74" i="3"/>
  <c r="BV74" i="3"/>
  <c r="D80" i="3" l="1"/>
  <c r="BZ3" i="6"/>
  <c r="BO75" i="3"/>
  <c r="BP75" i="3" s="1"/>
  <c r="BU12" i="6"/>
  <c r="GS12" i="6" s="1"/>
  <c r="F90" i="5" s="1"/>
  <c r="D90" i="5" s="1"/>
  <c r="Y79" i="3"/>
  <c r="Z79" i="3" s="1"/>
  <c r="AA79" i="3" s="1"/>
  <c r="AB79" i="3" s="1"/>
  <c r="BY6" i="6"/>
  <c r="GW6" i="6" s="1"/>
  <c r="R77" i="3"/>
  <c r="S77" i="3" s="1"/>
  <c r="BW5" i="6"/>
  <c r="GU5" i="6" s="1"/>
  <c r="E104" i="2"/>
  <c r="N81" i="3"/>
  <c r="E80" i="3"/>
  <c r="BJ74" i="3"/>
  <c r="BD75" i="3"/>
  <c r="AO76" i="3"/>
  <c r="Y80" i="3" l="1"/>
  <c r="Z80" i="3" s="1"/>
  <c r="AA80" i="3" s="1"/>
  <c r="AB80" i="3" s="1"/>
  <c r="BZ6" i="6"/>
  <c r="GX6" i="6" s="1"/>
  <c r="GX3" i="6"/>
  <c r="K82" i="3"/>
  <c r="L82" i="3" s="1"/>
  <c r="M82" i="3" s="1"/>
  <c r="CB4" i="6"/>
  <c r="GZ4" i="6" s="1"/>
  <c r="BA76" i="3"/>
  <c r="BB76" i="3" s="1"/>
  <c r="BV10" i="6"/>
  <c r="GT10" i="6" s="1"/>
  <c r="F104" i="2"/>
  <c r="F80" i="3"/>
  <c r="T77" i="3"/>
  <c r="BK74" i="3"/>
  <c r="BX74" i="3"/>
  <c r="AV75" i="3"/>
  <c r="AP76" i="3"/>
  <c r="Y81" i="3" l="1"/>
  <c r="Z81" i="3" s="1"/>
  <c r="AA81" i="3" s="1"/>
  <c r="AB81" i="3" s="1"/>
  <c r="CA6" i="6"/>
  <c r="GY6" i="6" s="1"/>
  <c r="BH75" i="3"/>
  <c r="BI75" i="3" s="1"/>
  <c r="BU11" i="6"/>
  <c r="AM77" i="3"/>
  <c r="AN77" i="3" s="1"/>
  <c r="AO77" i="3" s="1"/>
  <c r="AP77" i="3" s="1"/>
  <c r="BW8" i="6"/>
  <c r="GU8" i="6" s="1"/>
  <c r="G104" i="2"/>
  <c r="N82" i="3"/>
  <c r="U77" i="3"/>
  <c r="G80" i="3"/>
  <c r="CA3" i="6" s="1"/>
  <c r="BY74" i="3"/>
  <c r="AW75" i="3"/>
  <c r="BQ75" i="3"/>
  <c r="AH76" i="3"/>
  <c r="AM78" i="3" l="1"/>
  <c r="BX8" i="6"/>
  <c r="GV8" i="6" s="1"/>
  <c r="R78" i="3"/>
  <c r="S78" i="3" s="1"/>
  <c r="BX5" i="6"/>
  <c r="GV5" i="6" s="1"/>
  <c r="Y82" i="3"/>
  <c r="Z82" i="3" s="1"/>
  <c r="AA82" i="3" s="1"/>
  <c r="AB82" i="3" s="1"/>
  <c r="CB6" i="6"/>
  <c r="GZ6" i="6" s="1"/>
  <c r="AT76" i="3"/>
  <c r="AU76" i="3" s="1"/>
  <c r="BV9" i="6"/>
  <c r="K83" i="3"/>
  <c r="CC4" i="6"/>
  <c r="HA4" i="6" s="1"/>
  <c r="BU13" i="6"/>
  <c r="GS11" i="6"/>
  <c r="GY3" i="6"/>
  <c r="AN78" i="3"/>
  <c r="AO78" i="3" s="1"/>
  <c r="AP78" i="3" s="1"/>
  <c r="H104" i="2"/>
  <c r="I104" i="2" s="1"/>
  <c r="CY17" i="6" s="1"/>
  <c r="HW17" i="6" s="1"/>
  <c r="L83" i="3"/>
  <c r="M83" i="3" s="1"/>
  <c r="D81" i="3"/>
  <c r="BR75" i="3"/>
  <c r="BW75" i="3"/>
  <c r="BV75" i="3"/>
  <c r="AI76" i="3"/>
  <c r="BO76" i="3" l="1"/>
  <c r="BP76" i="3" s="1"/>
  <c r="BV12" i="6"/>
  <c r="GT12" i="6" s="1"/>
  <c r="F91" i="5" s="1"/>
  <c r="D91" i="5" s="1"/>
  <c r="Y83" i="3"/>
  <c r="CC6" i="6"/>
  <c r="HA6" i="6" s="1"/>
  <c r="GS13" i="6"/>
  <c r="AF77" i="3"/>
  <c r="AG77" i="3" s="1"/>
  <c r="BW7" i="6"/>
  <c r="GU7" i="6" s="1"/>
  <c r="GT9" i="6"/>
  <c r="AM79" i="3"/>
  <c r="AN79" i="3" s="1"/>
  <c r="AO79" i="3" s="1"/>
  <c r="AP79" i="3" s="1"/>
  <c r="BY8" i="6"/>
  <c r="GW8" i="6" s="1"/>
  <c r="Z83" i="3"/>
  <c r="AA83" i="3" s="1"/>
  <c r="AB83" i="3" s="1"/>
  <c r="D105" i="2"/>
  <c r="N83" i="3"/>
  <c r="E81" i="3"/>
  <c r="T78" i="3"/>
  <c r="BJ75" i="3"/>
  <c r="AH77" i="3" l="1"/>
  <c r="AI77" i="3" s="1"/>
  <c r="AM80" i="3"/>
  <c r="BZ8" i="6"/>
  <c r="GX8" i="6" s="1"/>
  <c r="K84" i="3"/>
  <c r="L84" i="3" s="1"/>
  <c r="M84" i="3" s="1"/>
  <c r="CD4" i="6"/>
  <c r="HB4" i="6" s="1"/>
  <c r="Y84" i="3"/>
  <c r="Z84" i="3" s="1"/>
  <c r="AA84" i="3" s="1"/>
  <c r="AB84" i="3" s="1"/>
  <c r="CD6" i="6"/>
  <c r="HB6" i="6" s="1"/>
  <c r="AN80" i="3"/>
  <c r="AO80" i="3" s="1"/>
  <c r="AP80" i="3" s="1"/>
  <c r="E105" i="2"/>
  <c r="F105" i="2" s="1"/>
  <c r="U78" i="3"/>
  <c r="F81" i="3"/>
  <c r="BC76" i="3"/>
  <c r="BK75" i="3"/>
  <c r="BV11" i="6" s="1"/>
  <c r="BX75" i="3"/>
  <c r="Y85" i="3" l="1"/>
  <c r="Z85" i="3" s="1"/>
  <c r="AA85" i="3" s="1"/>
  <c r="AB85" i="3" s="1"/>
  <c r="CE6" i="6"/>
  <c r="HC6" i="6" s="1"/>
  <c r="GT11" i="6"/>
  <c r="BV13" i="6"/>
  <c r="AF78" i="3"/>
  <c r="AG78" i="3" s="1"/>
  <c r="AH78" i="3" s="1"/>
  <c r="BX7" i="6"/>
  <c r="GV7" i="6" s="1"/>
  <c r="AM81" i="3"/>
  <c r="AN81" i="3" s="1"/>
  <c r="AO81" i="3" s="1"/>
  <c r="AP81" i="3" s="1"/>
  <c r="CA8" i="6"/>
  <c r="GY8" i="6" s="1"/>
  <c r="R79" i="3"/>
  <c r="S79" i="3" s="1"/>
  <c r="BY5" i="6"/>
  <c r="G105" i="2"/>
  <c r="H105" i="2" s="1"/>
  <c r="N84" i="3"/>
  <c r="G81" i="3"/>
  <c r="CB3" i="6" s="1"/>
  <c r="GZ3" i="6" s="1"/>
  <c r="BH76" i="3"/>
  <c r="BI76" i="3" s="1"/>
  <c r="BD76" i="3"/>
  <c r="AV76" i="3"/>
  <c r="BY75" i="3"/>
  <c r="AM82" i="3" l="1"/>
  <c r="AN82" i="3" s="1"/>
  <c r="AO82" i="3" s="1"/>
  <c r="AP82" i="3" s="1"/>
  <c r="CB8" i="6"/>
  <c r="GZ8" i="6" s="1"/>
  <c r="BA77" i="3"/>
  <c r="BB77" i="3" s="1"/>
  <c r="BC77" i="3" s="1"/>
  <c r="BD77" i="3" s="1"/>
  <c r="BW10" i="6"/>
  <c r="Y86" i="3"/>
  <c r="Z86" i="3" s="1"/>
  <c r="AA86" i="3" s="1"/>
  <c r="AB86" i="3" s="1"/>
  <c r="CF6" i="6"/>
  <c r="HD6" i="6" s="1"/>
  <c r="K85" i="3"/>
  <c r="L85" i="3" s="1"/>
  <c r="M85" i="3" s="1"/>
  <c r="CE4" i="6"/>
  <c r="HC4" i="6" s="1"/>
  <c r="GW5" i="6"/>
  <c r="GT13" i="6"/>
  <c r="I105" i="2"/>
  <c r="CZ17" i="6" s="1"/>
  <c r="AI78" i="3"/>
  <c r="T79" i="3"/>
  <c r="D82" i="3"/>
  <c r="BQ76" i="3"/>
  <c r="AW76" i="3"/>
  <c r="BA78" i="3" l="1"/>
  <c r="BX10" i="6"/>
  <c r="HX17" i="6"/>
  <c r="AF79" i="3"/>
  <c r="AG79" i="3" s="1"/>
  <c r="AH79" i="3" s="1"/>
  <c r="BY7" i="6"/>
  <c r="GU10" i="6"/>
  <c r="AT77" i="3"/>
  <c r="AU77" i="3" s="1"/>
  <c r="BW9" i="6"/>
  <c r="GU9" i="6" s="1"/>
  <c r="Y87" i="3"/>
  <c r="Z87" i="3" s="1"/>
  <c r="AA87" i="3" s="1"/>
  <c r="AB87" i="3" s="1"/>
  <c r="CG6" i="6"/>
  <c r="HE6" i="6" s="1"/>
  <c r="AM83" i="3"/>
  <c r="AN83" i="3" s="1"/>
  <c r="AO83" i="3" s="1"/>
  <c r="AP83" i="3" s="1"/>
  <c r="CC8" i="6"/>
  <c r="HA8" i="6" s="1"/>
  <c r="BB78" i="3"/>
  <c r="BC78" i="3" s="1"/>
  <c r="BD78" i="3" s="1"/>
  <c r="D106" i="2"/>
  <c r="N85" i="3"/>
  <c r="E82" i="3"/>
  <c r="F82" i="3" s="1"/>
  <c r="U79" i="3"/>
  <c r="BZ5" i="6" s="1"/>
  <c r="BR76" i="3"/>
  <c r="BW76" i="3"/>
  <c r="BV76" i="3"/>
  <c r="GV10" i="6" l="1"/>
  <c r="AV77" i="3"/>
  <c r="AW77" i="3" s="1"/>
  <c r="Y88" i="3"/>
  <c r="Z88" i="3" s="1"/>
  <c r="AA88" i="3" s="1"/>
  <c r="AB88" i="3" s="1"/>
  <c r="CH6" i="6"/>
  <c r="HF6" i="6" s="1"/>
  <c r="BA79" i="3"/>
  <c r="BB79" i="3" s="1"/>
  <c r="BC79" i="3" s="1"/>
  <c r="BD79" i="3" s="1"/>
  <c r="BY10" i="6"/>
  <c r="GW10" i="6" s="1"/>
  <c r="GW7" i="6"/>
  <c r="AM84" i="3"/>
  <c r="AN84" i="3" s="1"/>
  <c r="AO84" i="3" s="1"/>
  <c r="AP84" i="3" s="1"/>
  <c r="CD8" i="6"/>
  <c r="HB8" i="6" s="1"/>
  <c r="BO77" i="3"/>
  <c r="BP77" i="3" s="1"/>
  <c r="BQ77" i="3" s="1"/>
  <c r="BR77" i="3" s="1"/>
  <c r="BW12" i="6"/>
  <c r="GU12" i="6" s="1"/>
  <c r="F92" i="5" s="1"/>
  <c r="D92" i="5" s="1"/>
  <c r="K86" i="3"/>
  <c r="L86" i="3" s="1"/>
  <c r="M86" i="3" s="1"/>
  <c r="CF4" i="6"/>
  <c r="HD4" i="6" s="1"/>
  <c r="GX5" i="6"/>
  <c r="E106" i="2"/>
  <c r="F106" i="2" s="1"/>
  <c r="G82" i="3"/>
  <c r="R80" i="3"/>
  <c r="AI79" i="3"/>
  <c r="BJ76" i="3"/>
  <c r="AT78" i="3" l="1"/>
  <c r="AU78" i="3" s="1"/>
  <c r="BX9" i="6"/>
  <c r="Y89" i="3"/>
  <c r="Z89" i="3" s="1"/>
  <c r="AA89" i="3" s="1"/>
  <c r="AB89" i="3" s="1"/>
  <c r="CI6" i="6"/>
  <c r="HG6" i="6" s="1"/>
  <c r="BA80" i="3"/>
  <c r="BB80" i="3" s="1"/>
  <c r="BC80" i="3" s="1"/>
  <c r="BD80" i="3" s="1"/>
  <c r="BZ10" i="6"/>
  <c r="GX10" i="6" s="1"/>
  <c r="AF80" i="3"/>
  <c r="AG80" i="3" s="1"/>
  <c r="AH80" i="3" s="1"/>
  <c r="AI80" i="3" s="1"/>
  <c r="BZ7" i="6"/>
  <c r="GX7" i="6" s="1"/>
  <c r="AM85" i="3"/>
  <c r="AN85" i="3" s="1"/>
  <c r="AO85" i="3" s="1"/>
  <c r="AP85" i="3" s="1"/>
  <c r="CE8" i="6"/>
  <c r="HC8" i="6" s="1"/>
  <c r="D83" i="3"/>
  <c r="E83" i="3" s="1"/>
  <c r="F83" i="3" s="1"/>
  <c r="CC3" i="6"/>
  <c r="BO78" i="3"/>
  <c r="BP78" i="3" s="1"/>
  <c r="BQ78" i="3" s="1"/>
  <c r="BR78" i="3" s="1"/>
  <c r="BX12" i="6"/>
  <c r="GV12" i="6" s="1"/>
  <c r="F93" i="5" s="1"/>
  <c r="D93" i="5" s="1"/>
  <c r="G106" i="2"/>
  <c r="H106" i="2" s="1"/>
  <c r="N86" i="3"/>
  <c r="AV78" i="3"/>
  <c r="S80" i="3"/>
  <c r="BK76" i="3"/>
  <c r="BX76" i="3"/>
  <c r="BO79" i="3" l="1"/>
  <c r="BY12" i="6"/>
  <c r="GW12" i="6" s="1"/>
  <c r="F94" i="5" s="1"/>
  <c r="D94" i="5" s="1"/>
  <c r="GV9" i="6"/>
  <c r="AF81" i="3"/>
  <c r="AG81" i="3" s="1"/>
  <c r="AH81" i="3" s="1"/>
  <c r="AI81" i="3" s="1"/>
  <c r="CA7" i="6"/>
  <c r="GY7" i="6" s="1"/>
  <c r="HA3" i="6"/>
  <c r="AM86" i="3"/>
  <c r="AN86" i="3" s="1"/>
  <c r="AO86" i="3" s="1"/>
  <c r="AP86" i="3" s="1"/>
  <c r="CF8" i="6"/>
  <c r="HD8" i="6" s="1"/>
  <c r="BH77" i="3"/>
  <c r="BI77" i="3" s="1"/>
  <c r="BW77" i="3" s="1"/>
  <c r="BW11" i="6"/>
  <c r="K87" i="3"/>
  <c r="L87" i="3" s="1"/>
  <c r="M87" i="3" s="1"/>
  <c r="CG4" i="6"/>
  <c r="HE4" i="6" s="1"/>
  <c r="Y90" i="3"/>
  <c r="Z90" i="3" s="1"/>
  <c r="AA90" i="3" s="1"/>
  <c r="AB90" i="3" s="1"/>
  <c r="CJ6" i="6"/>
  <c r="HH6" i="6" s="1"/>
  <c r="BA81" i="3"/>
  <c r="BB81" i="3" s="1"/>
  <c r="BC81" i="3" s="1"/>
  <c r="BD81" i="3" s="1"/>
  <c r="CA10" i="6"/>
  <c r="GY10" i="6" s="1"/>
  <c r="BP79" i="3"/>
  <c r="BQ79" i="3" s="1"/>
  <c r="BR79" i="3" s="1"/>
  <c r="I106" i="2"/>
  <c r="DA17" i="6" s="1"/>
  <c r="T80" i="3"/>
  <c r="U80" i="3" s="1"/>
  <c r="CA5" i="6" s="1"/>
  <c r="BJ77" i="3"/>
  <c r="BV77" i="3"/>
  <c r="AW78" i="3"/>
  <c r="G83" i="3"/>
  <c r="CD3" i="6" s="1"/>
  <c r="BY76" i="3"/>
  <c r="AT79" i="3" l="1"/>
  <c r="AU79" i="3" s="1"/>
  <c r="BY9" i="6"/>
  <c r="BA82" i="3"/>
  <c r="BB82" i="3" s="1"/>
  <c r="BC82" i="3" s="1"/>
  <c r="BD82" i="3" s="1"/>
  <c r="CB10" i="6"/>
  <c r="GZ10" i="6" s="1"/>
  <c r="GY5" i="6"/>
  <c r="HY17" i="6"/>
  <c r="Y91" i="3"/>
  <c r="Z91" i="3" s="1"/>
  <c r="AA91" i="3" s="1"/>
  <c r="AB91" i="3" s="1"/>
  <c r="CK6" i="6"/>
  <c r="HI6" i="6" s="1"/>
  <c r="BO80" i="3"/>
  <c r="BZ12" i="6"/>
  <c r="GX12" i="6" s="1"/>
  <c r="F95" i="5" s="1"/>
  <c r="D95" i="5" s="1"/>
  <c r="AM87" i="3"/>
  <c r="AN87" i="3" s="1"/>
  <c r="AO87" i="3" s="1"/>
  <c r="AP87" i="3" s="1"/>
  <c r="CG8" i="6"/>
  <c r="HE8" i="6" s="1"/>
  <c r="GU11" i="6"/>
  <c r="BW13" i="6"/>
  <c r="HB3" i="6"/>
  <c r="AF82" i="3"/>
  <c r="AG82" i="3" s="1"/>
  <c r="AH82" i="3" s="1"/>
  <c r="AI82" i="3" s="1"/>
  <c r="CB7" i="6"/>
  <c r="GZ7" i="6" s="1"/>
  <c r="BP80" i="3"/>
  <c r="BQ80" i="3" s="1"/>
  <c r="BR80" i="3" s="1"/>
  <c r="D107" i="2"/>
  <c r="N87" i="3"/>
  <c r="AV79" i="3"/>
  <c r="R81" i="3"/>
  <c r="D84" i="3"/>
  <c r="BK77" i="3"/>
  <c r="BX77" i="3"/>
  <c r="Y92" i="3" l="1"/>
  <c r="CL6" i="6"/>
  <c r="HJ6" i="6" s="1"/>
  <c r="BY77" i="3"/>
  <c r="BX11" i="6"/>
  <c r="BX13" i="6" s="1"/>
  <c r="K88" i="3"/>
  <c r="L88" i="3" s="1"/>
  <c r="M88" i="3" s="1"/>
  <c r="CH4" i="6"/>
  <c r="HF4" i="6" s="1"/>
  <c r="BA83" i="3"/>
  <c r="BB83" i="3" s="1"/>
  <c r="BC83" i="3" s="1"/>
  <c r="BD83" i="3" s="1"/>
  <c r="CC10" i="6"/>
  <c r="HA10" i="6" s="1"/>
  <c r="AM88" i="3"/>
  <c r="CH8" i="6"/>
  <c r="HF8" i="6" s="1"/>
  <c r="AF83" i="3"/>
  <c r="AG83" i="3" s="1"/>
  <c r="AH83" i="3" s="1"/>
  <c r="AI83" i="3" s="1"/>
  <c r="CC7" i="6"/>
  <c r="HA7" i="6" s="1"/>
  <c r="BO81" i="3"/>
  <c r="BP81" i="3" s="1"/>
  <c r="BQ81" i="3" s="1"/>
  <c r="BR81" i="3" s="1"/>
  <c r="CA12" i="6"/>
  <c r="GY12" i="6" s="1"/>
  <c r="F96" i="5" s="1"/>
  <c r="D96" i="5" s="1"/>
  <c r="GW9" i="6"/>
  <c r="GU13" i="6"/>
  <c r="Z92" i="3"/>
  <c r="AA92" i="3" s="1"/>
  <c r="AB92" i="3" s="1"/>
  <c r="AN88" i="3"/>
  <c r="AO88" i="3" s="1"/>
  <c r="AP88" i="3" s="1"/>
  <c r="E107" i="2"/>
  <c r="F107" i="2" s="1"/>
  <c r="BH78" i="3"/>
  <c r="E84" i="3"/>
  <c r="F84" i="3" s="1"/>
  <c r="AW79" i="3"/>
  <c r="BZ9" i="6" s="1"/>
  <c r="S81" i="3"/>
  <c r="GV11" i="6" l="1"/>
  <c r="GV13" i="6" s="1"/>
  <c r="AF84" i="3"/>
  <c r="CD7" i="6"/>
  <c r="HB7" i="6" s="1"/>
  <c r="BO82" i="3"/>
  <c r="BP82" i="3" s="1"/>
  <c r="BQ82" i="3" s="1"/>
  <c r="BR82" i="3" s="1"/>
  <c r="CB12" i="6"/>
  <c r="GZ12" i="6" s="1"/>
  <c r="F97" i="5" s="1"/>
  <c r="D97" i="5" s="1"/>
  <c r="BA84" i="3"/>
  <c r="BB84" i="3" s="1"/>
  <c r="BC84" i="3" s="1"/>
  <c r="BD84" i="3" s="1"/>
  <c r="CD10" i="6"/>
  <c r="HB10" i="6" s="1"/>
  <c r="Y93" i="3"/>
  <c r="Z93" i="3" s="1"/>
  <c r="AA93" i="3" s="1"/>
  <c r="AB93" i="3" s="1"/>
  <c r="CM6" i="6"/>
  <c r="HK6" i="6" s="1"/>
  <c r="AM89" i="3"/>
  <c r="AN89" i="3" s="1"/>
  <c r="AO89" i="3" s="1"/>
  <c r="AP89" i="3" s="1"/>
  <c r="CI8" i="6"/>
  <c r="HG8" i="6" s="1"/>
  <c r="GX9" i="6"/>
  <c r="AG84" i="3"/>
  <c r="AH84" i="3" s="1"/>
  <c r="AI84" i="3" s="1"/>
  <c r="BV78" i="3"/>
  <c r="BI78" i="3"/>
  <c r="G107" i="2"/>
  <c r="T81" i="3"/>
  <c r="U81" i="3" s="1"/>
  <c r="CB5" i="6" s="1"/>
  <c r="GZ5" i="6" s="1"/>
  <c r="N88" i="3"/>
  <c r="G84" i="3"/>
  <c r="AT80" i="3"/>
  <c r="AU80" i="3" s="1"/>
  <c r="BO83" i="3" l="1"/>
  <c r="CC12" i="6"/>
  <c r="HA12" i="6" s="1"/>
  <c r="F98" i="5" s="1"/>
  <c r="D98" i="5" s="1"/>
  <c r="D85" i="3"/>
  <c r="E85" i="3" s="1"/>
  <c r="CE3" i="6"/>
  <c r="HC3" i="6" s="1"/>
  <c r="Y94" i="3"/>
  <c r="Z94" i="3" s="1"/>
  <c r="AA94" i="3" s="1"/>
  <c r="AB94" i="3" s="1"/>
  <c r="CN6" i="6"/>
  <c r="HL6" i="6" s="1"/>
  <c r="K89" i="3"/>
  <c r="L89" i="3" s="1"/>
  <c r="M89" i="3" s="1"/>
  <c r="CI4" i="6"/>
  <c r="HG4" i="6" s="1"/>
  <c r="BA85" i="3"/>
  <c r="CE10" i="6"/>
  <c r="HC10" i="6" s="1"/>
  <c r="AM90" i="3"/>
  <c r="AN90" i="3" s="1"/>
  <c r="AO90" i="3" s="1"/>
  <c r="AP90" i="3" s="1"/>
  <c r="CJ8" i="6"/>
  <c r="HH8" i="6" s="1"/>
  <c r="AF85" i="3"/>
  <c r="AG85" i="3" s="1"/>
  <c r="AH85" i="3" s="1"/>
  <c r="AI85" i="3" s="1"/>
  <c r="CE7" i="6"/>
  <c r="HC7" i="6" s="1"/>
  <c r="BB85" i="3"/>
  <c r="BC85" i="3" s="1"/>
  <c r="BD85" i="3" s="1"/>
  <c r="BP83" i="3"/>
  <c r="BQ83" i="3" s="1"/>
  <c r="BR83" i="3" s="1"/>
  <c r="BW78" i="3"/>
  <c r="BJ78" i="3"/>
  <c r="H107" i="2"/>
  <c r="I107" i="2" s="1"/>
  <c r="DB17" i="6" s="1"/>
  <c r="R82" i="3"/>
  <c r="AV80" i="3"/>
  <c r="AM91" i="3" l="1"/>
  <c r="CK8" i="6"/>
  <c r="HI8" i="6" s="1"/>
  <c r="AF86" i="3"/>
  <c r="CF7" i="6"/>
  <c r="HD7" i="6" s="1"/>
  <c r="HZ17" i="6"/>
  <c r="BO84" i="3"/>
  <c r="BP84" i="3" s="1"/>
  <c r="BQ84" i="3" s="1"/>
  <c r="BR84" i="3" s="1"/>
  <c r="CD12" i="6"/>
  <c r="HB12" i="6" s="1"/>
  <c r="F99" i="5" s="1"/>
  <c r="D99" i="5" s="1"/>
  <c r="BA86" i="3"/>
  <c r="BB86" i="3" s="1"/>
  <c r="BC86" i="3" s="1"/>
  <c r="BD86" i="3" s="1"/>
  <c r="CF10" i="6"/>
  <c r="HD10" i="6" s="1"/>
  <c r="Y95" i="3"/>
  <c r="Z95" i="3" s="1"/>
  <c r="AA95" i="3" s="1"/>
  <c r="AB95" i="3" s="1"/>
  <c r="CO6" i="6"/>
  <c r="HM6" i="6" s="1"/>
  <c r="AN91" i="3"/>
  <c r="AO91" i="3" s="1"/>
  <c r="AP91" i="3" s="1"/>
  <c r="AG86" i="3"/>
  <c r="AH86" i="3" s="1"/>
  <c r="AI86" i="3" s="1"/>
  <c r="BX78" i="3"/>
  <c r="BK78" i="3"/>
  <c r="BY11" i="6" s="1"/>
  <c r="D108" i="2"/>
  <c r="N89" i="3"/>
  <c r="AW80" i="3"/>
  <c r="S82" i="3"/>
  <c r="F85" i="3"/>
  <c r="BY13" i="6" l="1"/>
  <c r="GW11" i="6"/>
  <c r="Y96" i="3"/>
  <c r="Z96" i="3" s="1"/>
  <c r="AA96" i="3" s="1"/>
  <c r="AB96" i="3" s="1"/>
  <c r="CP6" i="6"/>
  <c r="HN6" i="6" s="1"/>
  <c r="AT81" i="3"/>
  <c r="AU81" i="3" s="1"/>
  <c r="CA9" i="6"/>
  <c r="BA87" i="3"/>
  <c r="BB87" i="3" s="1"/>
  <c r="BC87" i="3" s="1"/>
  <c r="BD87" i="3" s="1"/>
  <c r="CG10" i="6"/>
  <c r="HE10" i="6" s="1"/>
  <c r="K90" i="3"/>
  <c r="CJ4" i="6"/>
  <c r="HH4" i="6" s="1"/>
  <c r="BO85" i="3"/>
  <c r="BP85" i="3" s="1"/>
  <c r="BQ85" i="3" s="1"/>
  <c r="BR85" i="3" s="1"/>
  <c r="CE12" i="6"/>
  <c r="HC12" i="6" s="1"/>
  <c r="F100" i="5" s="1"/>
  <c r="D100" i="5" s="1"/>
  <c r="AF87" i="3"/>
  <c r="AG87" i="3" s="1"/>
  <c r="AH87" i="3" s="1"/>
  <c r="AI87" i="3" s="1"/>
  <c r="CG7" i="6"/>
  <c r="HE7" i="6" s="1"/>
  <c r="AM92" i="3"/>
  <c r="AN92" i="3" s="1"/>
  <c r="AO92" i="3" s="1"/>
  <c r="AP92" i="3" s="1"/>
  <c r="CL8" i="6"/>
  <c r="HJ8" i="6" s="1"/>
  <c r="BY78" i="3"/>
  <c r="BH79" i="3"/>
  <c r="E108" i="2"/>
  <c r="F108" i="2" s="1"/>
  <c r="L90" i="3"/>
  <c r="M90" i="3" s="1"/>
  <c r="T82" i="3"/>
  <c r="G85" i="3"/>
  <c r="AV81" i="3" l="1"/>
  <c r="AW81" i="3" s="1"/>
  <c r="CB9" i="6" s="1"/>
  <c r="BO86" i="3"/>
  <c r="BP86" i="3" s="1"/>
  <c r="BQ86" i="3" s="1"/>
  <c r="BR86" i="3" s="1"/>
  <c r="CF12" i="6"/>
  <c r="HD12" i="6" s="1"/>
  <c r="AM93" i="3"/>
  <c r="AN93" i="3" s="1"/>
  <c r="AO93" i="3" s="1"/>
  <c r="AP93" i="3" s="1"/>
  <c r="CM8" i="6"/>
  <c r="HK8" i="6" s="1"/>
  <c r="GW13" i="6"/>
  <c r="D86" i="3"/>
  <c r="E86" i="3" s="1"/>
  <c r="F86" i="3" s="1"/>
  <c r="CF3" i="6"/>
  <c r="HD3" i="6" s="1"/>
  <c r="AF88" i="3"/>
  <c r="AG88" i="3" s="1"/>
  <c r="AH88" i="3" s="1"/>
  <c r="AI88" i="3" s="1"/>
  <c r="CH7" i="6"/>
  <c r="HF7" i="6" s="1"/>
  <c r="BA88" i="3"/>
  <c r="CH10" i="6"/>
  <c r="HF10" i="6" s="1"/>
  <c r="Y97" i="3"/>
  <c r="Z97" i="3" s="1"/>
  <c r="AA97" i="3" s="1"/>
  <c r="AB97" i="3" s="1"/>
  <c r="CQ6" i="6"/>
  <c r="HO6" i="6" s="1"/>
  <c r="GY9" i="6"/>
  <c r="BB88" i="3"/>
  <c r="BC88" i="3" s="1"/>
  <c r="BD88" i="3" s="1"/>
  <c r="BI79" i="3"/>
  <c r="BW79" i="3" s="1"/>
  <c r="BV79" i="3"/>
  <c r="G108" i="2"/>
  <c r="H108" i="2" s="1"/>
  <c r="N90" i="3"/>
  <c r="U82" i="3"/>
  <c r="CC5" i="6" s="1"/>
  <c r="F101" i="5" l="1"/>
  <c r="D101" i="5" s="1"/>
  <c r="Y98" i="3"/>
  <c r="CR6" i="6"/>
  <c r="HP6" i="6" s="1"/>
  <c r="BA89" i="3"/>
  <c r="BB89" i="3" s="1"/>
  <c r="BC89" i="3" s="1"/>
  <c r="BD89" i="3" s="1"/>
  <c r="CI10" i="6"/>
  <c r="HG10" i="6" s="1"/>
  <c r="K91" i="3"/>
  <c r="L91" i="3" s="1"/>
  <c r="M91" i="3" s="1"/>
  <c r="CK4" i="6"/>
  <c r="HI4" i="6" s="1"/>
  <c r="AM94" i="3"/>
  <c r="AN94" i="3" s="1"/>
  <c r="AO94" i="3" s="1"/>
  <c r="AP94" i="3" s="1"/>
  <c r="CN8" i="6"/>
  <c r="HL8" i="6" s="1"/>
  <c r="AF89" i="3"/>
  <c r="CI7" i="6"/>
  <c r="HG7" i="6" s="1"/>
  <c r="BO87" i="3"/>
  <c r="BP87" i="3" s="1"/>
  <c r="BQ87" i="3" s="1"/>
  <c r="BR87" i="3" s="1"/>
  <c r="CG12" i="6"/>
  <c r="HE12" i="6" s="1"/>
  <c r="GZ9" i="6"/>
  <c r="HA5" i="6"/>
  <c r="BJ79" i="3"/>
  <c r="BK79" i="3" s="1"/>
  <c r="Z98" i="3"/>
  <c r="AA98" i="3" s="1"/>
  <c r="AB98" i="3" s="1"/>
  <c r="AG89" i="3"/>
  <c r="AH89" i="3" s="1"/>
  <c r="AI89" i="3" s="1"/>
  <c r="I108" i="2"/>
  <c r="DC17" i="6" s="1"/>
  <c r="R83" i="3"/>
  <c r="G86" i="3"/>
  <c r="AT82" i="3"/>
  <c r="AU82" i="3" s="1"/>
  <c r="BO88" i="3" l="1"/>
  <c r="CH12" i="6"/>
  <c r="HF12" i="6" s="1"/>
  <c r="IA17" i="6"/>
  <c r="BA90" i="3"/>
  <c r="BB90" i="3" s="1"/>
  <c r="BC90" i="3" s="1"/>
  <c r="BD90" i="3" s="1"/>
  <c r="CJ10" i="6"/>
  <c r="HH10" i="6" s="1"/>
  <c r="Y99" i="3"/>
  <c r="Z99" i="3" s="1"/>
  <c r="AA99" i="3" s="1"/>
  <c r="AB99" i="3" s="1"/>
  <c r="CS6" i="6"/>
  <c r="HQ6" i="6" s="1"/>
  <c r="D87" i="3"/>
  <c r="E87" i="3" s="1"/>
  <c r="CG3" i="6"/>
  <c r="AF90" i="3"/>
  <c r="AG90" i="3" s="1"/>
  <c r="AH90" i="3" s="1"/>
  <c r="AI90" i="3" s="1"/>
  <c r="CJ7" i="6"/>
  <c r="HH7" i="6" s="1"/>
  <c r="AM95" i="3"/>
  <c r="AN95" i="3" s="1"/>
  <c r="AO95" i="3" s="1"/>
  <c r="AP95" i="3" s="1"/>
  <c r="CO8" i="6"/>
  <c r="HM8" i="6" s="1"/>
  <c r="BY79" i="3"/>
  <c r="BZ11" i="6"/>
  <c r="BX79" i="3"/>
  <c r="BP88" i="3"/>
  <c r="BQ88" i="3" s="1"/>
  <c r="BR88" i="3" s="1"/>
  <c r="BH80" i="3"/>
  <c r="D109" i="2"/>
  <c r="N91" i="3"/>
  <c r="S83" i="3"/>
  <c r="AV82" i="3"/>
  <c r="BZ13" i="6" l="1"/>
  <c r="GX11" i="6"/>
  <c r="AM96" i="3"/>
  <c r="AN96" i="3" s="1"/>
  <c r="AO96" i="3" s="1"/>
  <c r="AP96" i="3" s="1"/>
  <c r="CP8" i="6"/>
  <c r="HN8" i="6" s="1"/>
  <c r="K92" i="3"/>
  <c r="L92" i="3" s="1"/>
  <c r="M92" i="3" s="1"/>
  <c r="CL4" i="6"/>
  <c r="HJ4" i="6" s="1"/>
  <c r="Y100" i="3"/>
  <c r="Z100" i="3" s="1"/>
  <c r="AA100" i="3" s="1"/>
  <c r="AB100" i="3" s="1"/>
  <c r="CT6" i="6"/>
  <c r="HR6" i="6" s="1"/>
  <c r="HE3" i="6"/>
  <c r="F102" i="5" s="1"/>
  <c r="D102" i="5" s="1"/>
  <c r="BO89" i="3"/>
  <c r="BP89" i="3" s="1"/>
  <c r="BQ89" i="3" s="1"/>
  <c r="BR89" i="3" s="1"/>
  <c r="CI12" i="6"/>
  <c r="HG12" i="6" s="1"/>
  <c r="AF91" i="3"/>
  <c r="AG91" i="3" s="1"/>
  <c r="AH91" i="3" s="1"/>
  <c r="AI91" i="3" s="1"/>
  <c r="CK7" i="6"/>
  <c r="HI7" i="6" s="1"/>
  <c r="BA91" i="3"/>
  <c r="BB91" i="3" s="1"/>
  <c r="BC91" i="3" s="1"/>
  <c r="BD91" i="3" s="1"/>
  <c r="CK10" i="6"/>
  <c r="HI10" i="6" s="1"/>
  <c r="BI80" i="3"/>
  <c r="BW80" i="3" s="1"/>
  <c r="BV80" i="3"/>
  <c r="E109" i="2"/>
  <c r="F109" i="2" s="1"/>
  <c r="T83" i="3"/>
  <c r="U83" i="3" s="1"/>
  <c r="CD5" i="6" s="1"/>
  <c r="AW82" i="3"/>
  <c r="CC9" i="6" s="1"/>
  <c r="F87" i="3"/>
  <c r="AF92" i="3" l="1"/>
  <c r="CL7" i="6"/>
  <c r="HJ7" i="6" s="1"/>
  <c r="HB5" i="6"/>
  <c r="AM97" i="3"/>
  <c r="AN97" i="3" s="1"/>
  <c r="AO97" i="3" s="1"/>
  <c r="AP97" i="3" s="1"/>
  <c r="CQ8" i="6"/>
  <c r="HO8" i="6" s="1"/>
  <c r="BA92" i="3"/>
  <c r="BB92" i="3" s="1"/>
  <c r="BC92" i="3" s="1"/>
  <c r="BD92" i="3" s="1"/>
  <c r="CL10" i="6"/>
  <c r="HJ10" i="6" s="1"/>
  <c r="GX13" i="6"/>
  <c r="BO90" i="3"/>
  <c r="BP90" i="3" s="1"/>
  <c r="BQ90" i="3" s="1"/>
  <c r="BR90" i="3" s="1"/>
  <c r="CJ12" i="6"/>
  <c r="HH12" i="6" s="1"/>
  <c r="HA9" i="6"/>
  <c r="Y101" i="3"/>
  <c r="Z101" i="3" s="1"/>
  <c r="AA101" i="3" s="1"/>
  <c r="AB101" i="3" s="1"/>
  <c r="CU6" i="6"/>
  <c r="HS6" i="6" s="1"/>
  <c r="AG92" i="3"/>
  <c r="AH92" i="3" s="1"/>
  <c r="AI92" i="3" s="1"/>
  <c r="BJ80" i="3"/>
  <c r="G109" i="2"/>
  <c r="N92" i="3"/>
  <c r="G87" i="3"/>
  <c r="CH3" i="6" s="1"/>
  <c r="HF3" i="6" s="1"/>
  <c r="F103" i="5" s="1"/>
  <c r="D103" i="5" s="1"/>
  <c r="R84" i="3"/>
  <c r="AT83" i="3"/>
  <c r="AU83" i="3" s="1"/>
  <c r="Y102" i="3" l="1"/>
  <c r="CV6" i="6"/>
  <c r="HT6" i="6" s="1"/>
  <c r="BO91" i="3"/>
  <c r="CK12" i="6"/>
  <c r="HI12" i="6" s="1"/>
  <c r="K93" i="3"/>
  <c r="L93" i="3" s="1"/>
  <c r="M93" i="3" s="1"/>
  <c r="CM4" i="6"/>
  <c r="HK4" i="6" s="1"/>
  <c r="AF93" i="3"/>
  <c r="AG93" i="3" s="1"/>
  <c r="AH93" i="3" s="1"/>
  <c r="AI93" i="3" s="1"/>
  <c r="CM7" i="6"/>
  <c r="HK7" i="6" s="1"/>
  <c r="AM98" i="3"/>
  <c r="CR8" i="6"/>
  <c r="HP8" i="6" s="1"/>
  <c r="BA93" i="3"/>
  <c r="BB93" i="3" s="1"/>
  <c r="BC93" i="3" s="1"/>
  <c r="BD93" i="3" s="1"/>
  <c r="CM10" i="6"/>
  <c r="HK10" i="6" s="1"/>
  <c r="AN98" i="3"/>
  <c r="AO98" i="3" s="1"/>
  <c r="AP98" i="3" s="1"/>
  <c r="BP91" i="3"/>
  <c r="BQ91" i="3" s="1"/>
  <c r="BR91" i="3" s="1"/>
  <c r="Z102" i="3"/>
  <c r="AA102" i="3" s="1"/>
  <c r="AB102" i="3" s="1"/>
  <c r="BK80" i="3"/>
  <c r="BX80" i="3"/>
  <c r="H109" i="2"/>
  <c r="I109" i="2" s="1"/>
  <c r="DD17" i="6" s="1"/>
  <c r="S84" i="3"/>
  <c r="AV83" i="3"/>
  <c r="D88" i="3"/>
  <c r="BA94" i="3" l="1"/>
  <c r="CN10" i="6"/>
  <c r="HL10" i="6" s="1"/>
  <c r="AM99" i="3"/>
  <c r="CS8" i="6"/>
  <c r="HQ8" i="6" s="1"/>
  <c r="IB17" i="6"/>
  <c r="BO92" i="3"/>
  <c r="BP92" i="3" s="1"/>
  <c r="BQ92" i="3" s="1"/>
  <c r="BR92" i="3" s="1"/>
  <c r="CL12" i="6"/>
  <c r="HJ12" i="6" s="1"/>
  <c r="BY80" i="3"/>
  <c r="CA11" i="6"/>
  <c r="Y103" i="3"/>
  <c r="Z103" i="3" s="1"/>
  <c r="AA103" i="3" s="1"/>
  <c r="AB103" i="3" s="1"/>
  <c r="CW6" i="6"/>
  <c r="HU6" i="6" s="1"/>
  <c r="AF94" i="3"/>
  <c r="AG94" i="3" s="1"/>
  <c r="AH94" i="3" s="1"/>
  <c r="AI94" i="3" s="1"/>
  <c r="CN7" i="6"/>
  <c r="HL7" i="6" s="1"/>
  <c r="AN99" i="3"/>
  <c r="AO99" i="3" s="1"/>
  <c r="AP99" i="3" s="1"/>
  <c r="BB94" i="3"/>
  <c r="BC94" i="3" s="1"/>
  <c r="BD94" i="3" s="1"/>
  <c r="BH81" i="3"/>
  <c r="D110" i="2"/>
  <c r="N93" i="3"/>
  <c r="T84" i="3"/>
  <c r="AW83" i="3"/>
  <c r="CD9" i="6" s="1"/>
  <c r="E88" i="3"/>
  <c r="K94" i="3" l="1"/>
  <c r="CN4" i="6"/>
  <c r="HL4" i="6" s="1"/>
  <c r="Y104" i="3"/>
  <c r="Z104" i="3" s="1"/>
  <c r="AA104" i="3" s="1"/>
  <c r="AB104" i="3" s="1"/>
  <c r="CX6" i="6"/>
  <c r="HV6" i="6" s="1"/>
  <c r="CA13" i="6"/>
  <c r="GY11" i="6"/>
  <c r="BO93" i="3"/>
  <c r="BP93" i="3" s="1"/>
  <c r="BQ93" i="3" s="1"/>
  <c r="BR93" i="3" s="1"/>
  <c r="CM12" i="6"/>
  <c r="HK12" i="6" s="1"/>
  <c r="HB9" i="6"/>
  <c r="BA95" i="3"/>
  <c r="BB95" i="3" s="1"/>
  <c r="BC95" i="3" s="1"/>
  <c r="BD95" i="3" s="1"/>
  <c r="CO10" i="6"/>
  <c r="HM10" i="6" s="1"/>
  <c r="AF95" i="3"/>
  <c r="CO7" i="6"/>
  <c r="HM7" i="6" s="1"/>
  <c r="AM100" i="3"/>
  <c r="AN100" i="3" s="1"/>
  <c r="AO100" i="3" s="1"/>
  <c r="AP100" i="3" s="1"/>
  <c r="CT8" i="6"/>
  <c r="HR8" i="6" s="1"/>
  <c r="AG95" i="3"/>
  <c r="AH95" i="3" s="1"/>
  <c r="AI95" i="3" s="1"/>
  <c r="BV81" i="3"/>
  <c r="BI81" i="3"/>
  <c r="BW81" i="3" s="1"/>
  <c r="E110" i="2"/>
  <c r="F110" i="2" s="1"/>
  <c r="L94" i="3"/>
  <c r="M94" i="3" s="1"/>
  <c r="AT84" i="3"/>
  <c r="AU84" i="3" s="1"/>
  <c r="F88" i="3"/>
  <c r="U84" i="3"/>
  <c r="CE5" i="6" s="1"/>
  <c r="BO94" i="3" l="1"/>
  <c r="CN12" i="6"/>
  <c r="HL12" i="6" s="1"/>
  <c r="AM101" i="3"/>
  <c r="CU8" i="6"/>
  <c r="HS8" i="6" s="1"/>
  <c r="BA96" i="3"/>
  <c r="BB96" i="3" s="1"/>
  <c r="BC96" i="3" s="1"/>
  <c r="BD96" i="3" s="1"/>
  <c r="CP10" i="6"/>
  <c r="HN10" i="6" s="1"/>
  <c r="AF96" i="3"/>
  <c r="AG96" i="3" s="1"/>
  <c r="AH96" i="3" s="1"/>
  <c r="AI96" i="3" s="1"/>
  <c r="CP7" i="6"/>
  <c r="HN7" i="6" s="1"/>
  <c r="HC5" i="6"/>
  <c r="GY13" i="6"/>
  <c r="Y105" i="3"/>
  <c r="CY6" i="6"/>
  <c r="HW6" i="6" s="1"/>
  <c r="BP94" i="3"/>
  <c r="BQ94" i="3" s="1"/>
  <c r="BR94" i="3" s="1"/>
  <c r="Z105" i="3"/>
  <c r="AA105" i="3" s="1"/>
  <c r="AB105" i="3" s="1"/>
  <c r="AN101" i="3"/>
  <c r="AO101" i="3" s="1"/>
  <c r="AP101" i="3" s="1"/>
  <c r="BJ81" i="3"/>
  <c r="G110" i="2"/>
  <c r="N94" i="3"/>
  <c r="R85" i="3"/>
  <c r="G88" i="3"/>
  <c r="AV84" i="3"/>
  <c r="D89" i="3" l="1"/>
  <c r="CI3" i="6"/>
  <c r="BO95" i="3"/>
  <c r="BP95" i="3" s="1"/>
  <c r="BQ95" i="3" s="1"/>
  <c r="BR95" i="3" s="1"/>
  <c r="CO12" i="6"/>
  <c r="HM12" i="6" s="1"/>
  <c r="AF97" i="3"/>
  <c r="AG97" i="3" s="1"/>
  <c r="AH97" i="3" s="1"/>
  <c r="AI97" i="3" s="1"/>
  <c r="CQ7" i="6"/>
  <c r="HO7" i="6" s="1"/>
  <c r="BA97" i="3"/>
  <c r="BB97" i="3" s="1"/>
  <c r="BC97" i="3" s="1"/>
  <c r="BD97" i="3" s="1"/>
  <c r="CQ10" i="6"/>
  <c r="HO10" i="6" s="1"/>
  <c r="K95" i="3"/>
  <c r="CO4" i="6"/>
  <c r="AM102" i="3"/>
  <c r="CV8" i="6"/>
  <c r="HT8" i="6" s="1"/>
  <c r="Y106" i="3"/>
  <c r="CZ6" i="6"/>
  <c r="HX6" i="6" s="1"/>
  <c r="AN102" i="3"/>
  <c r="AO102" i="3" s="1"/>
  <c r="AP102" i="3" s="1"/>
  <c r="Z106" i="3"/>
  <c r="AA106" i="3" s="1"/>
  <c r="AB106" i="3" s="1"/>
  <c r="BK81" i="3"/>
  <c r="BX81" i="3"/>
  <c r="H110" i="2"/>
  <c r="L95" i="3"/>
  <c r="M95" i="3" s="1"/>
  <c r="S85" i="3"/>
  <c r="E89" i="3"/>
  <c r="AW84" i="3"/>
  <c r="CE9" i="6" s="1"/>
  <c r="HC9" i="6" l="1"/>
  <c r="HM4" i="6"/>
  <c r="BO96" i="3"/>
  <c r="BP96" i="3" s="1"/>
  <c r="BQ96" i="3" s="1"/>
  <c r="BR96" i="3" s="1"/>
  <c r="CP12" i="6"/>
  <c r="HN12" i="6" s="1"/>
  <c r="Y107" i="3"/>
  <c r="Z107" i="3" s="1"/>
  <c r="AA107" i="3" s="1"/>
  <c r="AB107" i="3" s="1"/>
  <c r="DA6" i="6"/>
  <c r="HY6" i="6" s="1"/>
  <c r="HG3" i="6"/>
  <c r="F104" i="5" s="1"/>
  <c r="D104" i="5" s="1"/>
  <c r="BY81" i="3"/>
  <c r="CB11" i="6"/>
  <c r="BA98" i="3"/>
  <c r="CR10" i="6"/>
  <c r="HP10" i="6" s="1"/>
  <c r="AM103" i="3"/>
  <c r="AN103" i="3" s="1"/>
  <c r="AO103" i="3" s="1"/>
  <c r="AP103" i="3" s="1"/>
  <c r="CW8" i="6"/>
  <c r="HU8" i="6" s="1"/>
  <c r="AF98" i="3"/>
  <c r="AG98" i="3" s="1"/>
  <c r="AH98" i="3" s="1"/>
  <c r="AI98" i="3" s="1"/>
  <c r="CR7" i="6"/>
  <c r="HP7" i="6" s="1"/>
  <c r="BB98" i="3"/>
  <c r="BC98" i="3" s="1"/>
  <c r="BD98" i="3" s="1"/>
  <c r="BH82" i="3"/>
  <c r="I110" i="2"/>
  <c r="DE17" i="6" s="1"/>
  <c r="T85" i="3"/>
  <c r="U85" i="3" s="1"/>
  <c r="N95" i="3"/>
  <c r="AT85" i="3"/>
  <c r="AU85" i="3" s="1"/>
  <c r="F89" i="3"/>
  <c r="K96" i="3" l="1"/>
  <c r="L96" i="3" s="1"/>
  <c r="M96" i="3" s="1"/>
  <c r="CP4" i="6"/>
  <c r="HN4" i="6" s="1"/>
  <c r="AM104" i="3"/>
  <c r="AN104" i="3" s="1"/>
  <c r="AO104" i="3" s="1"/>
  <c r="AP104" i="3" s="1"/>
  <c r="CX8" i="6"/>
  <c r="HV8" i="6" s="1"/>
  <c r="AF99" i="3"/>
  <c r="AG99" i="3" s="1"/>
  <c r="AH99" i="3" s="1"/>
  <c r="AI99" i="3" s="1"/>
  <c r="CS7" i="6"/>
  <c r="HQ7" i="6" s="1"/>
  <c r="BA99" i="3"/>
  <c r="BB99" i="3" s="1"/>
  <c r="BC99" i="3" s="1"/>
  <c r="BD99" i="3" s="1"/>
  <c r="CS10" i="6"/>
  <c r="HQ10" i="6" s="1"/>
  <c r="IC17" i="6"/>
  <c r="BO97" i="3"/>
  <c r="BP97" i="3" s="1"/>
  <c r="BQ97" i="3" s="1"/>
  <c r="BR97" i="3" s="1"/>
  <c r="CQ12" i="6"/>
  <c r="HO12" i="6" s="1"/>
  <c r="R86" i="3"/>
  <c r="S86" i="3" s="1"/>
  <c r="CF5" i="6"/>
  <c r="HD5" i="6" s="1"/>
  <c r="Y108" i="3"/>
  <c r="Z108" i="3" s="1"/>
  <c r="AA108" i="3" s="1"/>
  <c r="AB108" i="3" s="1"/>
  <c r="DB6" i="6"/>
  <c r="HZ6" i="6" s="1"/>
  <c r="CB13" i="6"/>
  <c r="GZ11" i="6"/>
  <c r="BI82" i="3"/>
  <c r="BW82" i="3" s="1"/>
  <c r="BV82" i="3"/>
  <c r="D111" i="2"/>
  <c r="G89" i="3"/>
  <c r="AV85" i="3"/>
  <c r="Y109" i="3" l="1"/>
  <c r="Z109" i="3" s="1"/>
  <c r="AA109" i="3" s="1"/>
  <c r="AB109" i="3" s="1"/>
  <c r="DC6" i="6"/>
  <c r="IA6" i="6" s="1"/>
  <c r="AM105" i="3"/>
  <c r="AN105" i="3" s="1"/>
  <c r="AO105" i="3" s="1"/>
  <c r="AP105" i="3" s="1"/>
  <c r="CY8" i="6"/>
  <c r="HW8" i="6" s="1"/>
  <c r="BO98" i="3"/>
  <c r="BP98" i="3" s="1"/>
  <c r="BQ98" i="3" s="1"/>
  <c r="BR98" i="3" s="1"/>
  <c r="CR12" i="6"/>
  <c r="HP12" i="6" s="1"/>
  <c r="AF100" i="3"/>
  <c r="AG100" i="3" s="1"/>
  <c r="AH100" i="3" s="1"/>
  <c r="AI100" i="3" s="1"/>
  <c r="CT7" i="6"/>
  <c r="HR7" i="6" s="1"/>
  <c r="D90" i="3"/>
  <c r="E90" i="3" s="1"/>
  <c r="F90" i="3" s="1"/>
  <c r="CJ3" i="6"/>
  <c r="HH3" i="6" s="1"/>
  <c r="F105" i="5" s="1"/>
  <c r="D105" i="5" s="1"/>
  <c r="BA100" i="3"/>
  <c r="BB100" i="3" s="1"/>
  <c r="BC100" i="3" s="1"/>
  <c r="BD100" i="3" s="1"/>
  <c r="CT10" i="6"/>
  <c r="HR10" i="6" s="1"/>
  <c r="GZ13" i="6"/>
  <c r="BJ82" i="3"/>
  <c r="E111" i="2"/>
  <c r="T86" i="3"/>
  <c r="U86" i="3" s="1"/>
  <c r="N96" i="3"/>
  <c r="AW85" i="3"/>
  <c r="CF9" i="6" s="1"/>
  <c r="AF101" i="3" l="1"/>
  <c r="CU7" i="6"/>
  <c r="HS7" i="6" s="1"/>
  <c r="AM106" i="3"/>
  <c r="AN106" i="3" s="1"/>
  <c r="AO106" i="3" s="1"/>
  <c r="AP106" i="3" s="1"/>
  <c r="CZ8" i="6"/>
  <c r="HX8" i="6" s="1"/>
  <c r="Y110" i="3"/>
  <c r="Z110" i="3" s="1"/>
  <c r="AA110" i="3" s="1"/>
  <c r="AB110" i="3" s="1"/>
  <c r="DD6" i="6"/>
  <c r="IB6" i="6" s="1"/>
  <c r="BA101" i="3"/>
  <c r="BB101" i="3" s="1"/>
  <c r="BC101" i="3" s="1"/>
  <c r="BD101" i="3" s="1"/>
  <c r="CU10" i="6"/>
  <c r="HS10" i="6" s="1"/>
  <c r="HD9" i="6"/>
  <c r="R87" i="3"/>
  <c r="CG5" i="6"/>
  <c r="BO99" i="3"/>
  <c r="BP99" i="3" s="1"/>
  <c r="BQ99" i="3" s="1"/>
  <c r="BR99" i="3" s="1"/>
  <c r="CS12" i="6"/>
  <c r="HQ12" i="6" s="1"/>
  <c r="K97" i="3"/>
  <c r="L97" i="3" s="1"/>
  <c r="M97" i="3" s="1"/>
  <c r="CQ4" i="6"/>
  <c r="HO4" i="6" s="1"/>
  <c r="AG101" i="3"/>
  <c r="AH101" i="3" s="1"/>
  <c r="AI101" i="3" s="1"/>
  <c r="BX82" i="3"/>
  <c r="BK82" i="3"/>
  <c r="F111" i="2"/>
  <c r="S87" i="3"/>
  <c r="G90" i="3"/>
  <c r="AT86" i="3"/>
  <c r="AU86" i="3" s="1"/>
  <c r="BA102" i="3" l="1"/>
  <c r="CV10" i="6"/>
  <c r="HT10" i="6" s="1"/>
  <c r="AF102" i="3"/>
  <c r="AG102" i="3" s="1"/>
  <c r="AH102" i="3" s="1"/>
  <c r="AI102" i="3" s="1"/>
  <c r="CV7" i="6"/>
  <c r="HT7" i="6" s="1"/>
  <c r="BO100" i="3"/>
  <c r="BP100" i="3" s="1"/>
  <c r="BQ100" i="3" s="1"/>
  <c r="BR100" i="3" s="1"/>
  <c r="CT12" i="6"/>
  <c r="HR12" i="6" s="1"/>
  <c r="HE5" i="6"/>
  <c r="AM107" i="3"/>
  <c r="AN107" i="3" s="1"/>
  <c r="AO107" i="3" s="1"/>
  <c r="AP107" i="3" s="1"/>
  <c r="DA8" i="6"/>
  <c r="HY8" i="6" s="1"/>
  <c r="D91" i="3"/>
  <c r="E91" i="3" s="1"/>
  <c r="CK3" i="6"/>
  <c r="BY82" i="3"/>
  <c r="CC11" i="6"/>
  <c r="Y111" i="3"/>
  <c r="Z111" i="3" s="1"/>
  <c r="AA111" i="3" s="1"/>
  <c r="AB111" i="3" s="1"/>
  <c r="DE6" i="6"/>
  <c r="IC6" i="6" s="1"/>
  <c r="BB102" i="3"/>
  <c r="BC102" i="3" s="1"/>
  <c r="BD102" i="3" s="1"/>
  <c r="BH83" i="3"/>
  <c r="G111" i="2"/>
  <c r="T87" i="3"/>
  <c r="U87" i="3" s="1"/>
  <c r="CH5" i="6" s="1"/>
  <c r="N97" i="3"/>
  <c r="AV86" i="3"/>
  <c r="Y112" i="3" l="1"/>
  <c r="DF6" i="6"/>
  <c r="ID6" i="6" s="1"/>
  <c r="HI3" i="6"/>
  <c r="F106" i="5" s="1"/>
  <c r="D106" i="5" s="1"/>
  <c r="AM108" i="3"/>
  <c r="AN108" i="3" s="1"/>
  <c r="AO108" i="3" s="1"/>
  <c r="AP108" i="3" s="1"/>
  <c r="DB8" i="6"/>
  <c r="HZ8" i="6" s="1"/>
  <c r="K98" i="3"/>
  <c r="CR4" i="6"/>
  <c r="HP4" i="6" s="1"/>
  <c r="BO101" i="3"/>
  <c r="BP101" i="3" s="1"/>
  <c r="BQ101" i="3" s="1"/>
  <c r="BR101" i="3" s="1"/>
  <c r="CU12" i="6"/>
  <c r="HS12" i="6" s="1"/>
  <c r="BA103" i="3"/>
  <c r="CW10" i="6"/>
  <c r="HU10" i="6" s="1"/>
  <c r="CC13" i="6"/>
  <c r="HA11" i="6"/>
  <c r="HF5" i="6"/>
  <c r="AF103" i="3"/>
  <c r="AG103" i="3" s="1"/>
  <c r="AH103" i="3" s="1"/>
  <c r="AI103" i="3" s="1"/>
  <c r="CW7" i="6"/>
  <c r="HU7" i="6" s="1"/>
  <c r="Z112" i="3"/>
  <c r="AA112" i="3" s="1"/>
  <c r="AB112" i="3" s="1"/>
  <c r="BB103" i="3"/>
  <c r="BC103" i="3" s="1"/>
  <c r="BD103" i="3" s="1"/>
  <c r="BI83" i="3"/>
  <c r="BW83" i="3" s="1"/>
  <c r="BV83" i="3"/>
  <c r="H111" i="2"/>
  <c r="I111" i="2" s="1"/>
  <c r="DF17" i="6" s="1"/>
  <c r="L98" i="3"/>
  <c r="M98" i="3" s="1"/>
  <c r="R88" i="3"/>
  <c r="F91" i="3"/>
  <c r="AW86" i="3"/>
  <c r="CG9" i="6" s="1"/>
  <c r="AF104" i="3" l="1"/>
  <c r="CX7" i="6"/>
  <c r="HV7" i="6" s="1"/>
  <c r="ID17" i="6"/>
  <c r="BO102" i="3"/>
  <c r="CV12" i="6"/>
  <c r="HT12" i="6" s="1"/>
  <c r="HE9" i="6"/>
  <c r="AM109" i="3"/>
  <c r="AN109" i="3" s="1"/>
  <c r="AO109" i="3" s="1"/>
  <c r="AP109" i="3" s="1"/>
  <c r="DC8" i="6"/>
  <c r="IA8" i="6" s="1"/>
  <c r="HA13" i="6"/>
  <c r="BA104" i="3"/>
  <c r="BB104" i="3" s="1"/>
  <c r="BC104" i="3" s="1"/>
  <c r="BD104" i="3" s="1"/>
  <c r="CX10" i="6"/>
  <c r="HV10" i="6" s="1"/>
  <c r="Y113" i="3"/>
  <c r="Z113" i="3" s="1"/>
  <c r="AA113" i="3" s="1"/>
  <c r="AB113" i="3" s="1"/>
  <c r="DG6" i="6"/>
  <c r="IE6" i="6" s="1"/>
  <c r="AG104" i="3"/>
  <c r="AH104" i="3" s="1"/>
  <c r="AI104" i="3" s="1"/>
  <c r="BP102" i="3"/>
  <c r="BQ102" i="3" s="1"/>
  <c r="BR102" i="3" s="1"/>
  <c r="BJ83" i="3"/>
  <c r="D112" i="2"/>
  <c r="N98" i="3"/>
  <c r="AT87" i="3"/>
  <c r="AU87" i="3" s="1"/>
  <c r="G91" i="3"/>
  <c r="CL3" i="6" s="1"/>
  <c r="HJ3" i="6" s="1"/>
  <c r="F107" i="5" s="1"/>
  <c r="D107" i="5" s="1"/>
  <c r="S88" i="3"/>
  <c r="BA105" i="3" l="1"/>
  <c r="CY10" i="6"/>
  <c r="HW10" i="6" s="1"/>
  <c r="AF105" i="3"/>
  <c r="CY7" i="6"/>
  <c r="HW7" i="6" s="1"/>
  <c r="Y114" i="3"/>
  <c r="Z114" i="3" s="1"/>
  <c r="AA114" i="3" s="1"/>
  <c r="AB114" i="3" s="1"/>
  <c r="DH6" i="6"/>
  <c r="IF6" i="6" s="1"/>
  <c r="AM110" i="3"/>
  <c r="AN110" i="3" s="1"/>
  <c r="AO110" i="3" s="1"/>
  <c r="AP110" i="3" s="1"/>
  <c r="DD8" i="6"/>
  <c r="IB8" i="6" s="1"/>
  <c r="K99" i="3"/>
  <c r="CS4" i="6"/>
  <c r="HQ4" i="6" s="1"/>
  <c r="BO103" i="3"/>
  <c r="BP103" i="3" s="1"/>
  <c r="BQ103" i="3" s="1"/>
  <c r="BR103" i="3" s="1"/>
  <c r="CW12" i="6"/>
  <c r="HU12" i="6" s="1"/>
  <c r="BB105" i="3"/>
  <c r="BC105" i="3" s="1"/>
  <c r="BD105" i="3" s="1"/>
  <c r="AG105" i="3"/>
  <c r="AH105" i="3" s="1"/>
  <c r="AI105" i="3" s="1"/>
  <c r="BX83" i="3"/>
  <c r="BK83" i="3"/>
  <c r="CD11" i="6" s="1"/>
  <c r="E112" i="2"/>
  <c r="F112" i="2" s="1"/>
  <c r="T88" i="3"/>
  <c r="U88" i="3" s="1"/>
  <c r="CI5" i="6" s="1"/>
  <c r="L99" i="3"/>
  <c r="M99" i="3" s="1"/>
  <c r="D92" i="3"/>
  <c r="AV87" i="3"/>
  <c r="HG5" i="6" l="1"/>
  <c r="AM111" i="3"/>
  <c r="AN111" i="3" s="1"/>
  <c r="AO111" i="3" s="1"/>
  <c r="AP111" i="3" s="1"/>
  <c r="DE8" i="6"/>
  <c r="IC8" i="6" s="1"/>
  <c r="BO104" i="3"/>
  <c r="BP104" i="3" s="1"/>
  <c r="BQ104" i="3" s="1"/>
  <c r="BR104" i="3" s="1"/>
  <c r="CX12" i="6"/>
  <c r="HV12" i="6" s="1"/>
  <c r="Y115" i="3"/>
  <c r="Z115" i="3" s="1"/>
  <c r="AA115" i="3" s="1"/>
  <c r="AB115" i="3" s="1"/>
  <c r="DI6" i="6"/>
  <c r="IG6" i="6" s="1"/>
  <c r="CD13" i="6"/>
  <c r="HB11" i="6"/>
  <c r="AF106" i="3"/>
  <c r="CZ7" i="6"/>
  <c r="HX7" i="6" s="1"/>
  <c r="BA106" i="3"/>
  <c r="CZ10" i="6"/>
  <c r="HX10" i="6" s="1"/>
  <c r="AG106" i="3"/>
  <c r="AH106" i="3" s="1"/>
  <c r="AI106" i="3" s="1"/>
  <c r="BB106" i="3"/>
  <c r="BC106" i="3" s="1"/>
  <c r="BD106" i="3" s="1"/>
  <c r="BH84" i="3"/>
  <c r="BY83" i="3"/>
  <c r="G112" i="2"/>
  <c r="N99" i="3"/>
  <c r="AW87" i="3"/>
  <c r="CH9" i="6" s="1"/>
  <c r="E92" i="3"/>
  <c r="F92" i="3" s="1"/>
  <c r="R89" i="3"/>
  <c r="Y116" i="3" l="1"/>
  <c r="DJ6" i="6"/>
  <c r="IH6" i="6" s="1"/>
  <c r="HB13" i="6"/>
  <c r="HF9" i="6"/>
  <c r="K100" i="3"/>
  <c r="L100" i="3" s="1"/>
  <c r="M100" i="3" s="1"/>
  <c r="CT4" i="6"/>
  <c r="HR4" i="6" s="1"/>
  <c r="AM112" i="3"/>
  <c r="AN112" i="3" s="1"/>
  <c r="AO112" i="3" s="1"/>
  <c r="AP112" i="3" s="1"/>
  <c r="DF8" i="6"/>
  <c r="ID8" i="6" s="1"/>
  <c r="BA107" i="3"/>
  <c r="DA10" i="6"/>
  <c r="HY10" i="6" s="1"/>
  <c r="BO105" i="3"/>
  <c r="BP105" i="3" s="1"/>
  <c r="BQ105" i="3" s="1"/>
  <c r="BR105" i="3" s="1"/>
  <c r="CY12" i="6"/>
  <c r="HW12" i="6" s="1"/>
  <c r="AF107" i="3"/>
  <c r="AG107" i="3" s="1"/>
  <c r="AH107" i="3" s="1"/>
  <c r="AI107" i="3" s="1"/>
  <c r="DA7" i="6"/>
  <c r="HY7" i="6" s="1"/>
  <c r="Z116" i="3"/>
  <c r="AA116" i="3" s="1"/>
  <c r="AB116" i="3" s="1"/>
  <c r="BB107" i="3"/>
  <c r="BC107" i="3" s="1"/>
  <c r="BD107" i="3" s="1"/>
  <c r="BI84" i="3"/>
  <c r="BW84" i="3" s="1"/>
  <c r="BV84" i="3"/>
  <c r="H112" i="2"/>
  <c r="AT88" i="3"/>
  <c r="AU88" i="3" s="1"/>
  <c r="S89" i="3"/>
  <c r="G92" i="3"/>
  <c r="AF108" i="3" l="1"/>
  <c r="DB7" i="6"/>
  <c r="HZ7" i="6" s="1"/>
  <c r="Y117" i="3"/>
  <c r="Z117" i="3" s="1"/>
  <c r="AA117" i="3" s="1"/>
  <c r="AB117" i="3" s="1"/>
  <c r="DK6" i="6"/>
  <c r="II6" i="6" s="1"/>
  <c r="BO106" i="3"/>
  <c r="BP106" i="3" s="1"/>
  <c r="BQ106" i="3" s="1"/>
  <c r="BR106" i="3" s="1"/>
  <c r="CZ12" i="6"/>
  <c r="HX12" i="6" s="1"/>
  <c r="D93" i="3"/>
  <c r="E93" i="3" s="1"/>
  <c r="F93" i="3" s="1"/>
  <c r="CM3" i="6"/>
  <c r="BA108" i="3"/>
  <c r="BB108" i="3" s="1"/>
  <c r="BC108" i="3" s="1"/>
  <c r="BD108" i="3" s="1"/>
  <c r="DB10" i="6"/>
  <c r="HZ10" i="6" s="1"/>
  <c r="AM113" i="3"/>
  <c r="DG8" i="6"/>
  <c r="IE8" i="6" s="1"/>
  <c r="AN113" i="3"/>
  <c r="AO113" i="3" s="1"/>
  <c r="AP113" i="3" s="1"/>
  <c r="AG108" i="3"/>
  <c r="AH108" i="3" s="1"/>
  <c r="AI108" i="3" s="1"/>
  <c r="BJ84" i="3"/>
  <c r="I112" i="2"/>
  <c r="DG17" i="6" s="1"/>
  <c r="N100" i="3"/>
  <c r="AV88" i="3"/>
  <c r="T89" i="3"/>
  <c r="Y118" i="3" l="1"/>
  <c r="DL6" i="6"/>
  <c r="IJ6" i="6" s="1"/>
  <c r="BA109" i="3"/>
  <c r="DC10" i="6"/>
  <c r="IA10" i="6" s="1"/>
  <c r="K101" i="3"/>
  <c r="L101" i="3" s="1"/>
  <c r="M101" i="3" s="1"/>
  <c r="CU4" i="6"/>
  <c r="HS4" i="6" s="1"/>
  <c r="AF109" i="3"/>
  <c r="AG109" i="3" s="1"/>
  <c r="AH109" i="3" s="1"/>
  <c r="AI109" i="3" s="1"/>
  <c r="DC7" i="6"/>
  <c r="IA7" i="6" s="1"/>
  <c r="HK3" i="6"/>
  <c r="F108" i="5" s="1"/>
  <c r="D108" i="5" s="1"/>
  <c r="IE17" i="6"/>
  <c r="AM114" i="3"/>
  <c r="AN114" i="3" s="1"/>
  <c r="AO114" i="3" s="1"/>
  <c r="AP114" i="3" s="1"/>
  <c r="DH8" i="6"/>
  <c r="IF8" i="6" s="1"/>
  <c r="BO107" i="3"/>
  <c r="BP107" i="3" s="1"/>
  <c r="BQ107" i="3" s="1"/>
  <c r="BR107" i="3" s="1"/>
  <c r="DA12" i="6"/>
  <c r="HY12" i="6" s="1"/>
  <c r="Z118" i="3"/>
  <c r="AA118" i="3" s="1"/>
  <c r="AB118" i="3" s="1"/>
  <c r="BB109" i="3"/>
  <c r="BC109" i="3" s="1"/>
  <c r="BD109" i="3" s="1"/>
  <c r="BK84" i="3"/>
  <c r="CE11" i="6" s="1"/>
  <c r="BX84" i="3"/>
  <c r="D113" i="2"/>
  <c r="G93" i="3"/>
  <c r="CN3" i="6" s="1"/>
  <c r="AW88" i="3"/>
  <c r="CI9" i="6" s="1"/>
  <c r="U89" i="3"/>
  <c r="CJ5" i="6" s="1"/>
  <c r="HH5" i="6" s="1"/>
  <c r="Y119" i="3" l="1"/>
  <c r="DM6" i="6"/>
  <c r="IK6" i="6" s="1"/>
  <c r="HG9" i="6"/>
  <c r="AM115" i="3"/>
  <c r="AN115" i="3" s="1"/>
  <c r="AO115" i="3" s="1"/>
  <c r="AP115" i="3" s="1"/>
  <c r="DI8" i="6"/>
  <c r="IG8" i="6" s="1"/>
  <c r="AF110" i="3"/>
  <c r="AG110" i="3" s="1"/>
  <c r="AH110" i="3" s="1"/>
  <c r="AI110" i="3" s="1"/>
  <c r="DD7" i="6"/>
  <c r="IB7" i="6" s="1"/>
  <c r="HL3" i="6"/>
  <c r="F109" i="5" s="1"/>
  <c r="D109" i="5" s="1"/>
  <c r="CE13" i="6"/>
  <c r="HC11" i="6"/>
  <c r="BA110" i="3"/>
  <c r="BB110" i="3" s="1"/>
  <c r="BC110" i="3" s="1"/>
  <c r="BD110" i="3" s="1"/>
  <c r="DD10" i="6"/>
  <c r="IB10" i="6" s="1"/>
  <c r="BO108" i="3"/>
  <c r="BP108" i="3" s="1"/>
  <c r="BQ108" i="3" s="1"/>
  <c r="BR108" i="3" s="1"/>
  <c r="DB12" i="6"/>
  <c r="HZ12" i="6" s="1"/>
  <c r="Z119" i="3"/>
  <c r="AA119" i="3" s="1"/>
  <c r="AB119" i="3" s="1"/>
  <c r="BH85" i="3"/>
  <c r="BY84" i="3"/>
  <c r="E113" i="2"/>
  <c r="F113" i="2" s="1"/>
  <c r="AT89" i="3"/>
  <c r="N101" i="3"/>
  <c r="R90" i="3"/>
  <c r="D94" i="3"/>
  <c r="BO109" i="3" l="1"/>
  <c r="DC12" i="6"/>
  <c r="IA12" i="6" s="1"/>
  <c r="Y120" i="3"/>
  <c r="Z120" i="3" s="1"/>
  <c r="AA120" i="3" s="1"/>
  <c r="AB120" i="3" s="1"/>
  <c r="DN6" i="6"/>
  <c r="IL6" i="6" s="1"/>
  <c r="BA111" i="3"/>
  <c r="BB111" i="3" s="1"/>
  <c r="BC111" i="3" s="1"/>
  <c r="BD111" i="3" s="1"/>
  <c r="DE10" i="6"/>
  <c r="IC10" i="6" s="1"/>
  <c r="AM116" i="3"/>
  <c r="AN116" i="3" s="1"/>
  <c r="AO116" i="3" s="1"/>
  <c r="AP116" i="3" s="1"/>
  <c r="DJ8" i="6"/>
  <c r="IH8" i="6" s="1"/>
  <c r="K102" i="3"/>
  <c r="CV4" i="6"/>
  <c r="HT4" i="6" s="1"/>
  <c r="AF111" i="3"/>
  <c r="DE7" i="6"/>
  <c r="IC7" i="6" s="1"/>
  <c r="HC13" i="6"/>
  <c r="AG111" i="3"/>
  <c r="AH111" i="3" s="1"/>
  <c r="AI111" i="3" s="1"/>
  <c r="BP109" i="3"/>
  <c r="BQ109" i="3" s="1"/>
  <c r="BR109" i="3" s="1"/>
  <c r="BI85" i="3"/>
  <c r="BW85" i="3" s="1"/>
  <c r="BV85" i="3"/>
  <c r="AU89" i="3"/>
  <c r="G113" i="2"/>
  <c r="H113" i="2" s="1"/>
  <c r="L102" i="3"/>
  <c r="M102" i="3" s="1"/>
  <c r="E94" i="3"/>
  <c r="S90" i="3"/>
  <c r="Y121" i="3" l="1"/>
  <c r="DO6" i="6"/>
  <c r="IM6" i="6" s="1"/>
  <c r="BA112" i="3"/>
  <c r="BB112" i="3" s="1"/>
  <c r="BC112" i="3" s="1"/>
  <c r="BD112" i="3" s="1"/>
  <c r="DF10" i="6"/>
  <c r="ID10" i="6" s="1"/>
  <c r="BO110" i="3"/>
  <c r="BP110" i="3" s="1"/>
  <c r="BQ110" i="3" s="1"/>
  <c r="BR110" i="3" s="1"/>
  <c r="DD12" i="6"/>
  <c r="IB12" i="6" s="1"/>
  <c r="AF112" i="3"/>
  <c r="AG112" i="3" s="1"/>
  <c r="AH112" i="3" s="1"/>
  <c r="AI112" i="3" s="1"/>
  <c r="DF7" i="6"/>
  <c r="ID7" i="6" s="1"/>
  <c r="AM117" i="3"/>
  <c r="DK8" i="6"/>
  <c r="II8" i="6" s="1"/>
  <c r="AN117" i="3"/>
  <c r="AO117" i="3" s="1"/>
  <c r="AP117" i="3" s="1"/>
  <c r="Z121" i="3"/>
  <c r="AA121" i="3" s="1"/>
  <c r="AB121" i="3" s="1"/>
  <c r="BJ85" i="3"/>
  <c r="AV89" i="3"/>
  <c r="I113" i="2"/>
  <c r="DH17" i="6" s="1"/>
  <c r="T90" i="3"/>
  <c r="U90" i="3" s="1"/>
  <c r="CK5" i="6" s="1"/>
  <c r="N102" i="3"/>
  <c r="F94" i="3"/>
  <c r="BO111" i="3" l="1"/>
  <c r="DE12" i="6"/>
  <c r="IC12" i="6" s="1"/>
  <c r="IF17" i="6"/>
  <c r="Y122" i="3"/>
  <c r="Z122" i="3" s="1"/>
  <c r="AA122" i="3" s="1"/>
  <c r="AB122" i="3" s="1"/>
  <c r="DP6" i="6"/>
  <c r="IN6" i="6" s="1"/>
  <c r="AM118" i="3"/>
  <c r="AN118" i="3" s="1"/>
  <c r="AO118" i="3" s="1"/>
  <c r="AP118" i="3" s="1"/>
  <c r="DL8" i="6"/>
  <c r="IJ8" i="6" s="1"/>
  <c r="K103" i="3"/>
  <c r="L103" i="3" s="1"/>
  <c r="M103" i="3" s="1"/>
  <c r="CW4" i="6"/>
  <c r="HU4" i="6" s="1"/>
  <c r="AF113" i="3"/>
  <c r="AG113" i="3" s="1"/>
  <c r="AH113" i="3" s="1"/>
  <c r="AI113" i="3" s="1"/>
  <c r="DG7" i="6"/>
  <c r="IE7" i="6" s="1"/>
  <c r="HI5" i="6"/>
  <c r="BA113" i="3"/>
  <c r="BB113" i="3" s="1"/>
  <c r="BC113" i="3" s="1"/>
  <c r="BD113" i="3" s="1"/>
  <c r="DG10" i="6"/>
  <c r="IE10" i="6" s="1"/>
  <c r="BP111" i="3"/>
  <c r="BQ111" i="3" s="1"/>
  <c r="BR111" i="3" s="1"/>
  <c r="BK85" i="3"/>
  <c r="CF11" i="6" s="1"/>
  <c r="BX85" i="3"/>
  <c r="AW89" i="3"/>
  <c r="CJ9" i="6" s="1"/>
  <c r="D114" i="2"/>
  <c r="G94" i="3"/>
  <c r="R91" i="3"/>
  <c r="D95" i="3" l="1"/>
  <c r="CO3" i="6"/>
  <c r="AM119" i="3"/>
  <c r="AN119" i="3" s="1"/>
  <c r="AO119" i="3" s="1"/>
  <c r="AP119" i="3" s="1"/>
  <c r="DM8" i="6"/>
  <c r="IK8" i="6" s="1"/>
  <c r="AF114" i="3"/>
  <c r="AG114" i="3" s="1"/>
  <c r="AH114" i="3" s="1"/>
  <c r="AI114" i="3" s="1"/>
  <c r="DH7" i="6"/>
  <c r="IF7" i="6" s="1"/>
  <c r="CF13" i="6"/>
  <c r="HD11" i="6"/>
  <c r="BO112" i="3"/>
  <c r="DF12" i="6"/>
  <c r="ID12" i="6" s="1"/>
  <c r="Y123" i="3"/>
  <c r="Z123" i="3" s="1"/>
  <c r="AA123" i="3" s="1"/>
  <c r="AB123" i="3" s="1"/>
  <c r="DQ6" i="6"/>
  <c r="IO6" i="6" s="1"/>
  <c r="HH9" i="6"/>
  <c r="BA114" i="3"/>
  <c r="BB114" i="3" s="1"/>
  <c r="BC114" i="3" s="1"/>
  <c r="BD114" i="3" s="1"/>
  <c r="DH10" i="6"/>
  <c r="IF10" i="6" s="1"/>
  <c r="BP112" i="3"/>
  <c r="BQ112" i="3" s="1"/>
  <c r="BR112" i="3" s="1"/>
  <c r="BH86" i="3"/>
  <c r="BY85" i="3"/>
  <c r="AT90" i="3"/>
  <c r="E114" i="2"/>
  <c r="F114" i="2" s="1"/>
  <c r="N103" i="3"/>
  <c r="S91" i="3"/>
  <c r="E95" i="3"/>
  <c r="F95" i="3" s="1"/>
  <c r="K104" i="3" l="1"/>
  <c r="CX4" i="6"/>
  <c r="HV4" i="6" s="1"/>
  <c r="AF115" i="3"/>
  <c r="DI7" i="6"/>
  <c r="IG7" i="6" s="1"/>
  <c r="HD13" i="6"/>
  <c r="BA115" i="3"/>
  <c r="BB115" i="3" s="1"/>
  <c r="BC115" i="3" s="1"/>
  <c r="BD115" i="3" s="1"/>
  <c r="DI10" i="6"/>
  <c r="IG10" i="6" s="1"/>
  <c r="HM3" i="6"/>
  <c r="F110" i="5" s="1"/>
  <c r="D110" i="5" s="1"/>
  <c r="Y124" i="3"/>
  <c r="DR6" i="6"/>
  <c r="IP6" i="6" s="1"/>
  <c r="BO113" i="3"/>
  <c r="BP113" i="3" s="1"/>
  <c r="BQ113" i="3" s="1"/>
  <c r="BR113" i="3" s="1"/>
  <c r="DG12" i="6"/>
  <c r="IE12" i="6" s="1"/>
  <c r="AM120" i="3"/>
  <c r="AN120" i="3" s="1"/>
  <c r="AO120" i="3" s="1"/>
  <c r="AP120" i="3" s="1"/>
  <c r="DN8" i="6"/>
  <c r="IL8" i="6" s="1"/>
  <c r="Z124" i="3"/>
  <c r="AA124" i="3" s="1"/>
  <c r="AB124" i="3" s="1"/>
  <c r="AG115" i="3"/>
  <c r="AH115" i="3" s="1"/>
  <c r="AI115" i="3" s="1"/>
  <c r="BI86" i="3"/>
  <c r="BW86" i="3" s="1"/>
  <c r="BV86" i="3"/>
  <c r="AU90" i="3"/>
  <c r="G114" i="2"/>
  <c r="T91" i="3"/>
  <c r="U91" i="3" s="1"/>
  <c r="CL5" i="6" s="1"/>
  <c r="HJ5" i="6" s="1"/>
  <c r="L104" i="3"/>
  <c r="M104" i="3" s="1"/>
  <c r="G95" i="3"/>
  <c r="CP3" i="6" s="1"/>
  <c r="AM121" i="3" l="1"/>
  <c r="DO8" i="6"/>
  <c r="IM8" i="6" s="1"/>
  <c r="Y125" i="3"/>
  <c r="DS6" i="6"/>
  <c r="IQ6" i="6" s="1"/>
  <c r="IR6" i="6" s="1"/>
  <c r="BA116" i="3"/>
  <c r="BB116" i="3" s="1"/>
  <c r="BC116" i="3" s="1"/>
  <c r="BD116" i="3" s="1"/>
  <c r="DJ10" i="6"/>
  <c r="IH10" i="6" s="1"/>
  <c r="HN3" i="6"/>
  <c r="F111" i="5" s="1"/>
  <c r="D111" i="5" s="1"/>
  <c r="BO114" i="3"/>
  <c r="BP114" i="3" s="1"/>
  <c r="BQ114" i="3" s="1"/>
  <c r="BR114" i="3" s="1"/>
  <c r="DH12" i="6"/>
  <c r="IF12" i="6" s="1"/>
  <c r="AF116" i="3"/>
  <c r="AG116" i="3" s="1"/>
  <c r="AH116" i="3" s="1"/>
  <c r="AI116" i="3" s="1"/>
  <c r="DJ7" i="6"/>
  <c r="IH7" i="6" s="1"/>
  <c r="AN121" i="3"/>
  <c r="AO121" i="3" s="1"/>
  <c r="AP121" i="3" s="1"/>
  <c r="BJ86" i="3"/>
  <c r="Z125" i="3"/>
  <c r="Z126" i="3" s="1"/>
  <c r="AN6" i="1" s="1"/>
  <c r="AV90" i="3"/>
  <c r="H114" i="2"/>
  <c r="N104" i="3"/>
  <c r="D96" i="3"/>
  <c r="R92" i="3"/>
  <c r="AF117" i="3" l="1"/>
  <c r="DK7" i="6"/>
  <c r="II7" i="6" s="1"/>
  <c r="AM122" i="3"/>
  <c r="AN122" i="3" s="1"/>
  <c r="AO122" i="3" s="1"/>
  <c r="AP122" i="3" s="1"/>
  <c r="DP8" i="6"/>
  <c r="IN8" i="6" s="1"/>
  <c r="BO115" i="3"/>
  <c r="BP115" i="3" s="1"/>
  <c r="BQ115" i="3" s="1"/>
  <c r="BR115" i="3" s="1"/>
  <c r="DI12" i="6"/>
  <c r="IG12" i="6" s="1"/>
  <c r="BA117" i="3"/>
  <c r="BB117" i="3" s="1"/>
  <c r="BC117" i="3" s="1"/>
  <c r="BD117" i="3" s="1"/>
  <c r="DK10" i="6"/>
  <c r="K105" i="3"/>
  <c r="CY4" i="6"/>
  <c r="HW4" i="6" s="1"/>
  <c r="AG117" i="3"/>
  <c r="AH117" i="3" s="1"/>
  <c r="AI117" i="3" s="1"/>
  <c r="BK86" i="3"/>
  <c r="CG11" i="6" s="1"/>
  <c r="BX86" i="3"/>
  <c r="AW90" i="3"/>
  <c r="CK9" i="6" s="1"/>
  <c r="AA125" i="3"/>
  <c r="AB125" i="3" s="1"/>
  <c r="I114" i="2"/>
  <c r="DI17" i="6" s="1"/>
  <c r="L105" i="3"/>
  <c r="M105" i="3" s="1"/>
  <c r="E96" i="3"/>
  <c r="S92" i="3"/>
  <c r="AM123" i="3" l="1"/>
  <c r="DQ8" i="6"/>
  <c r="IO8" i="6" s="1"/>
  <c r="HI9" i="6"/>
  <c r="BA118" i="3"/>
  <c r="BB118" i="3" s="1"/>
  <c r="BC118" i="3" s="1"/>
  <c r="BD118" i="3" s="1"/>
  <c r="DL10" i="6"/>
  <c r="AF118" i="3"/>
  <c r="AG118" i="3" s="1"/>
  <c r="AH118" i="3" s="1"/>
  <c r="AI118" i="3" s="1"/>
  <c r="DL7" i="6"/>
  <c r="IJ7" i="6" s="1"/>
  <c r="BO116" i="3"/>
  <c r="BP116" i="3" s="1"/>
  <c r="BQ116" i="3" s="1"/>
  <c r="BR116" i="3" s="1"/>
  <c r="DJ12" i="6"/>
  <c r="IH12" i="6" s="1"/>
  <c r="II10" i="6"/>
  <c r="AB126" i="3"/>
  <c r="AM6" i="1" s="1"/>
  <c r="DT6" i="6"/>
  <c r="DU6" i="6" s="1"/>
  <c r="IG17" i="6"/>
  <c r="CG13" i="6"/>
  <c r="HE11" i="6"/>
  <c r="AN123" i="3"/>
  <c r="AO123" i="3" s="1"/>
  <c r="AP123" i="3" s="1"/>
  <c r="AT91" i="3"/>
  <c r="BH87" i="3"/>
  <c r="BY86" i="3"/>
  <c r="D115" i="2"/>
  <c r="N105" i="3"/>
  <c r="T92" i="3"/>
  <c r="F96" i="3"/>
  <c r="IJ10" i="6" l="1"/>
  <c r="BO117" i="3"/>
  <c r="DK12" i="6"/>
  <c r="II12" i="6" s="1"/>
  <c r="K106" i="3"/>
  <c r="L106" i="3" s="1"/>
  <c r="M106" i="3" s="1"/>
  <c r="CZ4" i="6"/>
  <c r="HX4" i="6" s="1"/>
  <c r="AF119" i="3"/>
  <c r="AG119" i="3" s="1"/>
  <c r="AH119" i="3" s="1"/>
  <c r="AI119" i="3" s="1"/>
  <c r="DM7" i="6"/>
  <c r="IK7" i="6" s="1"/>
  <c r="AM124" i="3"/>
  <c r="AN124" i="3" s="1"/>
  <c r="AO124" i="3" s="1"/>
  <c r="AP124" i="3" s="1"/>
  <c r="DR8" i="6"/>
  <c r="IP8" i="6" s="1"/>
  <c r="HE13" i="6"/>
  <c r="BA119" i="3"/>
  <c r="DM10" i="6"/>
  <c r="IK10" i="6" s="1"/>
  <c r="BP117" i="3"/>
  <c r="BQ117" i="3" s="1"/>
  <c r="BR117" i="3" s="1"/>
  <c r="BB119" i="3"/>
  <c r="BC119" i="3" s="1"/>
  <c r="BD119" i="3" s="1"/>
  <c r="AU91" i="3"/>
  <c r="AV91" i="3" s="1"/>
  <c r="BI87" i="3"/>
  <c r="BW87" i="3" s="1"/>
  <c r="BV87" i="3"/>
  <c r="E115" i="2"/>
  <c r="F115" i="2" s="1"/>
  <c r="G96" i="3"/>
  <c r="CQ3" i="6" s="1"/>
  <c r="U92" i="3"/>
  <c r="R93" i="3" l="1"/>
  <c r="CM5" i="6"/>
  <c r="BA120" i="3"/>
  <c r="DN10" i="6"/>
  <c r="IL10" i="6" s="1"/>
  <c r="AF120" i="3"/>
  <c r="AG120" i="3" s="1"/>
  <c r="AH120" i="3" s="1"/>
  <c r="AI120" i="3" s="1"/>
  <c r="DN7" i="6"/>
  <c r="IL7" i="6" s="1"/>
  <c r="BO118" i="3"/>
  <c r="BP118" i="3" s="1"/>
  <c r="BQ118" i="3" s="1"/>
  <c r="BR118" i="3" s="1"/>
  <c r="DL12" i="6"/>
  <c r="IJ12" i="6" s="1"/>
  <c r="HO3" i="6"/>
  <c r="F112" i="5" s="1"/>
  <c r="D112" i="5" s="1"/>
  <c r="AM125" i="3"/>
  <c r="DS8" i="6"/>
  <c r="BJ87" i="3"/>
  <c r="BK87" i="3" s="1"/>
  <c r="CH11" i="6" s="1"/>
  <c r="BB120" i="3"/>
  <c r="BC120" i="3" s="1"/>
  <c r="BD120" i="3" s="1"/>
  <c r="AN125" i="3"/>
  <c r="AN126" i="3" s="1"/>
  <c r="AN8" i="1" s="1"/>
  <c r="AW91" i="3"/>
  <c r="CL9" i="6" s="1"/>
  <c r="G115" i="2"/>
  <c r="N106" i="3"/>
  <c r="S93" i="3"/>
  <c r="D97" i="3"/>
  <c r="K107" i="3" l="1"/>
  <c r="DA4" i="6"/>
  <c r="HY4" i="6" s="1"/>
  <c r="BO119" i="3"/>
  <c r="DM12" i="6"/>
  <c r="IK12" i="6" s="1"/>
  <c r="HJ9" i="6"/>
  <c r="AF121" i="3"/>
  <c r="AG121" i="3" s="1"/>
  <c r="AH121" i="3" s="1"/>
  <c r="AI121" i="3" s="1"/>
  <c r="DO7" i="6"/>
  <c r="IM7" i="6" s="1"/>
  <c r="HK5" i="6"/>
  <c r="CH13" i="6"/>
  <c r="HF11" i="6"/>
  <c r="BA121" i="3"/>
  <c r="DO10" i="6"/>
  <c r="IM10" i="6" s="1"/>
  <c r="IQ8" i="6"/>
  <c r="IR8" i="6" s="1"/>
  <c r="BX87" i="3"/>
  <c r="BB121" i="3"/>
  <c r="BC121" i="3" s="1"/>
  <c r="BD121" i="3" s="1"/>
  <c r="BP119" i="3"/>
  <c r="BQ119" i="3" s="1"/>
  <c r="BR119" i="3" s="1"/>
  <c r="AO125" i="3"/>
  <c r="AP125" i="3" s="1"/>
  <c r="AT92" i="3"/>
  <c r="BH88" i="3"/>
  <c r="BY87" i="3"/>
  <c r="H115" i="2"/>
  <c r="I115" i="2" s="1"/>
  <c r="DJ17" i="6" s="1"/>
  <c r="L107" i="3"/>
  <c r="M107" i="3" s="1"/>
  <c r="E97" i="3"/>
  <c r="T93" i="3"/>
  <c r="AF122" i="3" l="1"/>
  <c r="AG122" i="3" s="1"/>
  <c r="AH122" i="3" s="1"/>
  <c r="AI122" i="3" s="1"/>
  <c r="DP7" i="6"/>
  <c r="IN7" i="6" s="1"/>
  <c r="BO120" i="3"/>
  <c r="BP120" i="3" s="1"/>
  <c r="BQ120" i="3" s="1"/>
  <c r="BR120" i="3" s="1"/>
  <c r="DN12" i="6"/>
  <c r="IL12" i="6" s="1"/>
  <c r="IH17" i="6"/>
  <c r="AP126" i="3"/>
  <c r="AM8" i="1" s="1"/>
  <c r="DT8" i="6"/>
  <c r="DU8" i="6" s="1"/>
  <c r="BA122" i="3"/>
  <c r="BB122" i="3" s="1"/>
  <c r="BC122" i="3" s="1"/>
  <c r="BD122" i="3" s="1"/>
  <c r="DP10" i="6"/>
  <c r="IN10" i="6" s="1"/>
  <c r="HF13" i="6"/>
  <c r="BI88" i="3"/>
  <c r="BW88" i="3" s="1"/>
  <c r="BV88" i="3"/>
  <c r="AU92" i="3"/>
  <c r="AV92" i="3" s="1"/>
  <c r="D116" i="2"/>
  <c r="N107" i="3"/>
  <c r="U93" i="3"/>
  <c r="CN5" i="6" s="1"/>
  <c r="HL5" i="6" s="1"/>
  <c r="F97" i="3"/>
  <c r="K108" i="3" l="1"/>
  <c r="L108" i="3" s="1"/>
  <c r="M108" i="3" s="1"/>
  <c r="DB4" i="6"/>
  <c r="HZ4" i="6" s="1"/>
  <c r="BA123" i="3"/>
  <c r="BB123" i="3" s="1"/>
  <c r="BC123" i="3" s="1"/>
  <c r="BD123" i="3" s="1"/>
  <c r="DQ10" i="6"/>
  <c r="IO10" i="6" s="1"/>
  <c r="AF123" i="3"/>
  <c r="AG123" i="3" s="1"/>
  <c r="AH123" i="3" s="1"/>
  <c r="AI123" i="3" s="1"/>
  <c r="DQ7" i="6"/>
  <c r="IO7" i="6" s="1"/>
  <c r="BO121" i="3"/>
  <c r="BP121" i="3" s="1"/>
  <c r="BQ121" i="3" s="1"/>
  <c r="BR121" i="3" s="1"/>
  <c r="DO12" i="6"/>
  <c r="IM12" i="6" s="1"/>
  <c r="AW92" i="3"/>
  <c r="CM9" i="6" s="1"/>
  <c r="BJ88" i="3"/>
  <c r="E116" i="2"/>
  <c r="R94" i="3"/>
  <c r="G97" i="3"/>
  <c r="BA124" i="3" l="1"/>
  <c r="BB124" i="3" s="1"/>
  <c r="BC124" i="3" s="1"/>
  <c r="BD124" i="3" s="1"/>
  <c r="DR10" i="6"/>
  <c r="IP10" i="6" s="1"/>
  <c r="D98" i="3"/>
  <c r="CR3" i="6"/>
  <c r="HP3" i="6" s="1"/>
  <c r="F113" i="5" s="1"/>
  <c r="D113" i="5" s="1"/>
  <c r="AF124" i="3"/>
  <c r="AG124" i="3" s="1"/>
  <c r="AH124" i="3" s="1"/>
  <c r="AI124" i="3" s="1"/>
  <c r="DR7" i="6"/>
  <c r="IP7" i="6" s="1"/>
  <c r="HK9" i="6"/>
  <c r="BO122" i="3"/>
  <c r="BP122" i="3" s="1"/>
  <c r="BQ122" i="3" s="1"/>
  <c r="BR122" i="3" s="1"/>
  <c r="DP12" i="6"/>
  <c r="IN12" i="6" s="1"/>
  <c r="AT93" i="3"/>
  <c r="BK88" i="3"/>
  <c r="CI11" i="6" s="1"/>
  <c r="BX88" i="3"/>
  <c r="F116" i="2"/>
  <c r="N108" i="3"/>
  <c r="E98" i="3"/>
  <c r="S94" i="3"/>
  <c r="BO123" i="3" l="1"/>
  <c r="DQ12" i="6"/>
  <c r="IO12" i="6" s="1"/>
  <c r="AF125" i="3"/>
  <c r="AG125" i="3" s="1"/>
  <c r="AG126" i="3" s="1"/>
  <c r="AN7" i="1" s="1"/>
  <c r="DS7" i="6"/>
  <c r="IQ7" i="6" s="1"/>
  <c r="IR7" i="6" s="1"/>
  <c r="CI13" i="6"/>
  <c r="HG11" i="6"/>
  <c r="BA125" i="3"/>
  <c r="BB125" i="3" s="1"/>
  <c r="BB126" i="3" s="1"/>
  <c r="AN10" i="1" s="1"/>
  <c r="DS10" i="6"/>
  <c r="IQ10" i="6" s="1"/>
  <c r="IR10" i="6" s="1"/>
  <c r="K109" i="3"/>
  <c r="DC4" i="6"/>
  <c r="IA4" i="6" s="1"/>
  <c r="BP123" i="3"/>
  <c r="BQ123" i="3" s="1"/>
  <c r="BR123" i="3" s="1"/>
  <c r="AU93" i="3"/>
  <c r="BH89" i="3"/>
  <c r="BY88" i="3"/>
  <c r="G116" i="2"/>
  <c r="L109" i="3"/>
  <c r="M109" i="3" s="1"/>
  <c r="T94" i="3"/>
  <c r="U94" i="3" s="1"/>
  <c r="CO5" i="6" s="1"/>
  <c r="F98" i="3"/>
  <c r="HM5" i="6" l="1"/>
  <c r="BO124" i="3"/>
  <c r="BP124" i="3" s="1"/>
  <c r="BQ124" i="3" s="1"/>
  <c r="BR124" i="3" s="1"/>
  <c r="DR12" i="6"/>
  <c r="IP12" i="6" s="1"/>
  <c r="HG13" i="6"/>
  <c r="AH125" i="3"/>
  <c r="AI125" i="3" s="1"/>
  <c r="BI89" i="3"/>
  <c r="BW89" i="3" s="1"/>
  <c r="BV89" i="3"/>
  <c r="AV93" i="3"/>
  <c r="BC125" i="3"/>
  <c r="BD125" i="3" s="1"/>
  <c r="H116" i="2"/>
  <c r="I116" i="2" s="1"/>
  <c r="N109" i="3"/>
  <c r="R95" i="3"/>
  <c r="S95" i="3" s="1"/>
  <c r="G98" i="3"/>
  <c r="K110" i="3" l="1"/>
  <c r="L110" i="3" s="1"/>
  <c r="M110" i="3" s="1"/>
  <c r="DD4" i="6"/>
  <c r="IB4" i="6" s="1"/>
  <c r="BO125" i="3"/>
  <c r="DS12" i="6"/>
  <c r="IQ12" i="6" s="1"/>
  <c r="D117" i="2"/>
  <c r="E117" i="2" s="1"/>
  <c r="F117" i="2" s="1"/>
  <c r="DK17" i="6"/>
  <c r="D99" i="3"/>
  <c r="E99" i="3" s="1"/>
  <c r="F99" i="3" s="1"/>
  <c r="CS3" i="6"/>
  <c r="BD126" i="3"/>
  <c r="AM10" i="1" s="1"/>
  <c r="DT10" i="6"/>
  <c r="DU10" i="6" s="1"/>
  <c r="AI126" i="3"/>
  <c r="AM7" i="1" s="1"/>
  <c r="DT7" i="6"/>
  <c r="DU7" i="6" s="1"/>
  <c r="BP125" i="3"/>
  <c r="BP126" i="3" s="1"/>
  <c r="AN12" i="1" s="1"/>
  <c r="BJ89" i="3"/>
  <c r="AW93" i="3"/>
  <c r="CN9" i="6" s="1"/>
  <c r="T95" i="3"/>
  <c r="IR12" i="6" l="1"/>
  <c r="HQ3" i="6"/>
  <c r="F114" i="5" s="1"/>
  <c r="D114" i="5" s="1"/>
  <c r="HL9" i="6"/>
  <c r="II17" i="6"/>
  <c r="BK89" i="3"/>
  <c r="CJ11" i="6" s="1"/>
  <c r="BX89" i="3"/>
  <c r="AT94" i="3"/>
  <c r="BQ125" i="3"/>
  <c r="BR125" i="3" s="1"/>
  <c r="G117" i="2"/>
  <c r="N110" i="3"/>
  <c r="G99" i="3"/>
  <c r="U95" i="3"/>
  <c r="CP5" i="6" s="1"/>
  <c r="CJ13" i="6" l="1"/>
  <c r="HH11" i="6"/>
  <c r="BR126" i="3"/>
  <c r="AM12" i="1" s="1"/>
  <c r="DT12" i="6"/>
  <c r="DU12" i="6" s="1"/>
  <c r="HN5" i="6"/>
  <c r="D100" i="3"/>
  <c r="E100" i="3" s="1"/>
  <c r="F100" i="3" s="1"/>
  <c r="CT3" i="6"/>
  <c r="HR3" i="6" s="1"/>
  <c r="F115" i="5" s="1"/>
  <c r="D115" i="5" s="1"/>
  <c r="K111" i="3"/>
  <c r="L111" i="3" s="1"/>
  <c r="M111" i="3" s="1"/>
  <c r="DE4" i="6"/>
  <c r="AU94" i="3"/>
  <c r="AV94" i="3" s="1"/>
  <c r="BH90" i="3"/>
  <c r="BY89" i="3"/>
  <c r="H117" i="2"/>
  <c r="R96" i="3"/>
  <c r="S96" i="3" s="1"/>
  <c r="HH13" i="6" l="1"/>
  <c r="IC4" i="6"/>
  <c r="AW94" i="3"/>
  <c r="CO9" i="6" s="1"/>
  <c r="BI90" i="3"/>
  <c r="BW90" i="3" s="1"/>
  <c r="BV90" i="3"/>
  <c r="I117" i="2"/>
  <c r="DL17" i="6" s="1"/>
  <c r="N111" i="3"/>
  <c r="G100" i="3"/>
  <c r="CU3" i="6" s="1"/>
  <c r="T96" i="3"/>
  <c r="K112" i="3" l="1"/>
  <c r="DF4" i="6"/>
  <c r="ID4" i="6" s="1"/>
  <c r="HM9" i="6"/>
  <c r="IJ17" i="6"/>
  <c r="HS3" i="6"/>
  <c r="F116" i="5" s="1"/>
  <c r="D116" i="5" s="1"/>
  <c r="AT95" i="3"/>
  <c r="BJ90" i="3"/>
  <c r="D118" i="2"/>
  <c r="L112" i="3"/>
  <c r="M112" i="3" s="1"/>
  <c r="D101" i="3"/>
  <c r="U96" i="3"/>
  <c r="CQ5" i="6" s="1"/>
  <c r="HO5" i="6" l="1"/>
  <c r="BK90" i="3"/>
  <c r="CK11" i="6" s="1"/>
  <c r="BX90" i="3"/>
  <c r="AU95" i="3"/>
  <c r="AV95" i="3" s="1"/>
  <c r="E118" i="2"/>
  <c r="N112" i="3"/>
  <c r="R97" i="3"/>
  <c r="S97" i="3" s="1"/>
  <c r="E101" i="3"/>
  <c r="CK13" i="6" l="1"/>
  <c r="HI11" i="6"/>
  <c r="K113" i="3"/>
  <c r="L113" i="3" s="1"/>
  <c r="M113" i="3" s="1"/>
  <c r="DG4" i="6"/>
  <c r="IE4" i="6" s="1"/>
  <c r="AW95" i="3"/>
  <c r="CP9" i="6" s="1"/>
  <c r="BH91" i="3"/>
  <c r="BY90" i="3"/>
  <c r="F118" i="2"/>
  <c r="T97" i="3"/>
  <c r="F101" i="3"/>
  <c r="HI13" i="6" l="1"/>
  <c r="HN9" i="6"/>
  <c r="BI91" i="3"/>
  <c r="BW91" i="3" s="1"/>
  <c r="BV91" i="3"/>
  <c r="AT96" i="3"/>
  <c r="G118" i="2"/>
  <c r="N113" i="3"/>
  <c r="U97" i="3"/>
  <c r="CR5" i="6" s="1"/>
  <c r="HP5" i="6" s="1"/>
  <c r="G101" i="3"/>
  <c r="D102" i="3" l="1"/>
  <c r="CV3" i="6"/>
  <c r="HT3" i="6" s="1"/>
  <c r="F117" i="5" s="1"/>
  <c r="D117" i="5" s="1"/>
  <c r="K114" i="3"/>
  <c r="DH4" i="6"/>
  <c r="IF4" i="6" s="1"/>
  <c r="AU96" i="3"/>
  <c r="BJ91" i="3"/>
  <c r="H118" i="2"/>
  <c r="L114" i="3"/>
  <c r="M114" i="3" s="1"/>
  <c r="E102" i="3"/>
  <c r="R98" i="3"/>
  <c r="BK91" i="3" l="1"/>
  <c r="CL11" i="6" s="1"/>
  <c r="BX91" i="3"/>
  <c r="AV96" i="3"/>
  <c r="I118" i="2"/>
  <c r="DM17" i="6" s="1"/>
  <c r="N114" i="3"/>
  <c r="S98" i="3"/>
  <c r="F102" i="3"/>
  <c r="CL13" i="6" l="1"/>
  <c r="HJ11" i="6"/>
  <c r="K115" i="3"/>
  <c r="L115" i="3" s="1"/>
  <c r="M115" i="3" s="1"/>
  <c r="DI4" i="6"/>
  <c r="IG4" i="6" s="1"/>
  <c r="IK17" i="6"/>
  <c r="BH92" i="3"/>
  <c r="BY91" i="3"/>
  <c r="AW96" i="3"/>
  <c r="CQ9" i="6" s="1"/>
  <c r="D119" i="2"/>
  <c r="T98" i="3"/>
  <c r="G102" i="3"/>
  <c r="D103" i="3" l="1"/>
  <c r="CW3" i="6"/>
  <c r="HJ13" i="6"/>
  <c r="HO9" i="6"/>
  <c r="AT97" i="3"/>
  <c r="BI92" i="3"/>
  <c r="BW92" i="3" s="1"/>
  <c r="BV92" i="3"/>
  <c r="E119" i="2"/>
  <c r="F119" i="2" s="1"/>
  <c r="N115" i="3"/>
  <c r="E103" i="3"/>
  <c r="F103" i="3" s="1"/>
  <c r="U98" i="3"/>
  <c r="CS5" i="6" s="1"/>
  <c r="HQ5" i="6" l="1"/>
  <c r="HU3" i="6"/>
  <c r="F118" i="5" s="1"/>
  <c r="D118" i="5" s="1"/>
  <c r="K116" i="3"/>
  <c r="L116" i="3" s="1"/>
  <c r="M116" i="3" s="1"/>
  <c r="DJ4" i="6"/>
  <c r="IH4" i="6" s="1"/>
  <c r="BJ92" i="3"/>
  <c r="AU97" i="3"/>
  <c r="G119" i="2"/>
  <c r="H119" i="2" s="1"/>
  <c r="R99" i="3"/>
  <c r="G103" i="3"/>
  <c r="CX3" i="6" s="1"/>
  <c r="HV3" i="6" l="1"/>
  <c r="F119" i="5" s="1"/>
  <c r="D119" i="5" s="1"/>
  <c r="AV97" i="3"/>
  <c r="BK92" i="3"/>
  <c r="CM11" i="6" s="1"/>
  <c r="BX92" i="3"/>
  <c r="I119" i="2"/>
  <c r="DN17" i="6" s="1"/>
  <c r="N116" i="3"/>
  <c r="D104" i="3"/>
  <c r="S99" i="3"/>
  <c r="CM13" i="6" l="1"/>
  <c r="HK11" i="6"/>
  <c r="IL17" i="6"/>
  <c r="K117" i="3"/>
  <c r="L117" i="3" s="1"/>
  <c r="M117" i="3" s="1"/>
  <c r="DK4" i="6"/>
  <c r="II4" i="6" s="1"/>
  <c r="BH93" i="3"/>
  <c r="BY92" i="3"/>
  <c r="AW97" i="3"/>
  <c r="CR9" i="6" s="1"/>
  <c r="D120" i="2"/>
  <c r="E104" i="3"/>
  <c r="T99" i="3"/>
  <c r="HP9" i="6" l="1"/>
  <c r="HK13" i="6"/>
  <c r="AT98" i="3"/>
  <c r="BI93" i="3"/>
  <c r="BW93" i="3" s="1"/>
  <c r="BV93" i="3"/>
  <c r="E120" i="2"/>
  <c r="N117" i="3"/>
  <c r="U99" i="3"/>
  <c r="CT5" i="6" s="1"/>
  <c r="F104" i="3"/>
  <c r="K118" i="3" l="1"/>
  <c r="DL4" i="6"/>
  <c r="IJ4" i="6" s="1"/>
  <c r="HR5" i="6"/>
  <c r="BJ93" i="3"/>
  <c r="AU98" i="3"/>
  <c r="F120" i="2"/>
  <c r="L118" i="3"/>
  <c r="M118" i="3" s="1"/>
  <c r="R100" i="3"/>
  <c r="S100" i="3" s="1"/>
  <c r="G104" i="3"/>
  <c r="D105" i="3" l="1"/>
  <c r="E105" i="3" s="1"/>
  <c r="F105" i="3" s="1"/>
  <c r="CY3" i="6"/>
  <c r="AV98" i="3"/>
  <c r="BK93" i="3"/>
  <c r="CN11" i="6" s="1"/>
  <c r="BX93" i="3"/>
  <c r="G120" i="2"/>
  <c r="N118" i="3"/>
  <c r="T100" i="3"/>
  <c r="CN13" i="6" l="1"/>
  <c r="HL11" i="6"/>
  <c r="HW3" i="6"/>
  <c r="F120" i="5" s="1"/>
  <c r="D120" i="5" s="1"/>
  <c r="K119" i="3"/>
  <c r="L119" i="3" s="1"/>
  <c r="M119" i="3" s="1"/>
  <c r="DM4" i="6"/>
  <c r="IK4" i="6" s="1"/>
  <c r="BH94" i="3"/>
  <c r="BY93" i="3"/>
  <c r="AW98" i="3"/>
  <c r="CS9" i="6" s="1"/>
  <c r="H120" i="2"/>
  <c r="G105" i="3"/>
  <c r="U100" i="3"/>
  <c r="CU5" i="6" s="1"/>
  <c r="HS5" i="6" l="1"/>
  <c r="D106" i="3"/>
  <c r="CZ3" i="6"/>
  <c r="HX3" i="6" s="1"/>
  <c r="F121" i="5" s="1"/>
  <c r="D121" i="5" s="1"/>
  <c r="HL13" i="6"/>
  <c r="HQ9" i="6"/>
  <c r="AT99" i="3"/>
  <c r="BI94" i="3"/>
  <c r="BW94" i="3" s="1"/>
  <c r="BV94" i="3"/>
  <c r="I120" i="2"/>
  <c r="DO17" i="6" s="1"/>
  <c r="N119" i="3"/>
  <c r="E106" i="3"/>
  <c r="R101" i="3"/>
  <c r="IM17" i="6" l="1"/>
  <c r="K120" i="3"/>
  <c r="L120" i="3" s="1"/>
  <c r="M120" i="3" s="1"/>
  <c r="DN4" i="6"/>
  <c r="IL4" i="6" s="1"/>
  <c r="BJ94" i="3"/>
  <c r="BK94" i="3" s="1"/>
  <c r="CO11" i="6" s="1"/>
  <c r="AU99" i="3"/>
  <c r="D121" i="2"/>
  <c r="S101" i="3"/>
  <c r="F106" i="3"/>
  <c r="CO13" i="6" l="1"/>
  <c r="HM11" i="6"/>
  <c r="BX94" i="3"/>
  <c r="AV99" i="3"/>
  <c r="BH95" i="3"/>
  <c r="BY94" i="3"/>
  <c r="E121" i="2"/>
  <c r="F121" i="2" s="1"/>
  <c r="N120" i="3"/>
  <c r="T101" i="3"/>
  <c r="G106" i="3"/>
  <c r="K121" i="3" l="1"/>
  <c r="DO4" i="6"/>
  <c r="IM4" i="6" s="1"/>
  <c r="D107" i="3"/>
  <c r="E107" i="3" s="1"/>
  <c r="DA3" i="6"/>
  <c r="HM13" i="6"/>
  <c r="AW99" i="3"/>
  <c r="CT9" i="6" s="1"/>
  <c r="BI95" i="3"/>
  <c r="BW95" i="3" s="1"/>
  <c r="BV95" i="3"/>
  <c r="G121" i="2"/>
  <c r="L121" i="3"/>
  <c r="M121" i="3" s="1"/>
  <c r="U101" i="3"/>
  <c r="CV5" i="6" s="1"/>
  <c r="HT5" i="6" s="1"/>
  <c r="HY3" i="6" l="1"/>
  <c r="F122" i="5" s="1"/>
  <c r="D122" i="5" s="1"/>
  <c r="HR9" i="6"/>
  <c r="BJ95" i="3"/>
  <c r="AT100" i="3"/>
  <c r="H121" i="2"/>
  <c r="I121" i="2" s="1"/>
  <c r="DP17" i="6" s="1"/>
  <c r="N121" i="3"/>
  <c r="F107" i="3"/>
  <c r="R102" i="3"/>
  <c r="IN17" i="6" l="1"/>
  <c r="K122" i="3"/>
  <c r="L122" i="3" s="1"/>
  <c r="M122" i="3" s="1"/>
  <c r="DP4" i="6"/>
  <c r="IN4" i="6" s="1"/>
  <c r="AU100" i="3"/>
  <c r="BK95" i="3"/>
  <c r="CP11" i="6" s="1"/>
  <c r="BX95" i="3"/>
  <c r="D122" i="2"/>
  <c r="G107" i="3"/>
  <c r="S102" i="3"/>
  <c r="CP13" i="6" l="1"/>
  <c r="HN11" i="6"/>
  <c r="D108" i="3"/>
  <c r="E108" i="3" s="1"/>
  <c r="DB3" i="6"/>
  <c r="BH96" i="3"/>
  <c r="BY95" i="3"/>
  <c r="AV100" i="3"/>
  <c r="E122" i="2"/>
  <c r="N122" i="3"/>
  <c r="T102" i="3"/>
  <c r="U102" i="3" s="1"/>
  <c r="CW5" i="6" s="1"/>
  <c r="HU5" i="6" l="1"/>
  <c r="HZ3" i="6"/>
  <c r="F123" i="5" s="1"/>
  <c r="D123" i="5" s="1"/>
  <c r="K123" i="3"/>
  <c r="L123" i="3" s="1"/>
  <c r="M123" i="3" s="1"/>
  <c r="DQ4" i="6"/>
  <c r="IO4" i="6" s="1"/>
  <c r="HN13" i="6"/>
  <c r="AW100" i="3"/>
  <c r="CU9" i="6" s="1"/>
  <c r="BI96" i="3"/>
  <c r="BW96" i="3" s="1"/>
  <c r="BV96" i="3"/>
  <c r="F122" i="2"/>
  <c r="F108" i="3"/>
  <c r="R103" i="3"/>
  <c r="HS9" i="6" l="1"/>
  <c r="BJ96" i="3"/>
  <c r="BK96" i="3" s="1"/>
  <c r="CQ11" i="6" s="1"/>
  <c r="AT101" i="3"/>
  <c r="G122" i="2"/>
  <c r="H122" i="2" s="1"/>
  <c r="N123" i="3"/>
  <c r="G108" i="3"/>
  <c r="S103" i="3"/>
  <c r="D109" i="3" l="1"/>
  <c r="DC3" i="6"/>
  <c r="K124" i="3"/>
  <c r="L124" i="3" s="1"/>
  <c r="M124" i="3" s="1"/>
  <c r="DR4" i="6"/>
  <c r="IP4" i="6" s="1"/>
  <c r="CQ13" i="6"/>
  <c r="HO11" i="6"/>
  <c r="BX96" i="3"/>
  <c r="AU101" i="3"/>
  <c r="BH97" i="3"/>
  <c r="BY96" i="3"/>
  <c r="I122" i="2"/>
  <c r="DQ17" i="6" s="1"/>
  <c r="E109" i="3"/>
  <c r="T103" i="3"/>
  <c r="U103" i="3" s="1"/>
  <c r="CX5" i="6" s="1"/>
  <c r="HV5" i="6" l="1"/>
  <c r="HO13" i="6"/>
  <c r="IA3" i="6"/>
  <c r="F124" i="5" s="1"/>
  <c r="D124" i="5" s="1"/>
  <c r="IO17" i="6"/>
  <c r="BI97" i="3"/>
  <c r="BW97" i="3" s="1"/>
  <c r="BV97" i="3"/>
  <c r="AV101" i="3"/>
  <c r="D123" i="2"/>
  <c r="N124" i="3"/>
  <c r="F109" i="3"/>
  <c r="R104" i="3"/>
  <c r="K125" i="3" l="1"/>
  <c r="DS4" i="6"/>
  <c r="IQ4" i="6" s="1"/>
  <c r="IR4" i="6" s="1"/>
  <c r="AW101" i="3"/>
  <c r="CV9" i="6" s="1"/>
  <c r="BJ97" i="3"/>
  <c r="E123" i="2"/>
  <c r="F123" i="2" s="1"/>
  <c r="L125" i="3"/>
  <c r="G109" i="3"/>
  <c r="DD3" i="6" s="1"/>
  <c r="IB3" i="6" s="1"/>
  <c r="F125" i="5" s="1"/>
  <c r="D125" i="5" s="1"/>
  <c r="S104" i="3"/>
  <c r="HT9" i="6" l="1"/>
  <c r="BK97" i="3"/>
  <c r="CR11" i="6" s="1"/>
  <c r="BX97" i="3"/>
  <c r="AT102" i="3"/>
  <c r="G123" i="2"/>
  <c r="H123" i="2" s="1"/>
  <c r="M125" i="3"/>
  <c r="N125" i="3" s="1"/>
  <c r="L126" i="3"/>
  <c r="AN4" i="1" s="1"/>
  <c r="D110" i="3"/>
  <c r="T104" i="3"/>
  <c r="U104" i="3" s="1"/>
  <c r="CY5" i="6" s="1"/>
  <c r="HW5" i="6" l="1"/>
  <c r="N126" i="3"/>
  <c r="AM4" i="1" s="1"/>
  <c r="DT4" i="6"/>
  <c r="DU4" i="6" s="1"/>
  <c r="CR13" i="6"/>
  <c r="HP11" i="6"/>
  <c r="J11" i="1"/>
  <c r="K11" i="1"/>
  <c r="AU102" i="3"/>
  <c r="BH98" i="3"/>
  <c r="BY97" i="3"/>
  <c r="I123" i="2"/>
  <c r="DR17" i="6" s="1"/>
  <c r="E110" i="3"/>
  <c r="R105" i="3"/>
  <c r="IP17" i="6" l="1"/>
  <c r="HP13" i="6"/>
  <c r="BI98" i="3"/>
  <c r="BW98" i="3" s="1"/>
  <c r="BV98" i="3"/>
  <c r="AV102" i="3"/>
  <c r="D124" i="2"/>
  <c r="F110" i="3"/>
  <c r="S105" i="3"/>
  <c r="BJ98" i="3" l="1"/>
  <c r="BK98" i="3" s="1"/>
  <c r="CS11" i="6" s="1"/>
  <c r="AW102" i="3"/>
  <c r="CW9" i="6" s="1"/>
  <c r="E124" i="2"/>
  <c r="F124" i="2" s="1"/>
  <c r="G110" i="3"/>
  <c r="DE3" i="6" s="1"/>
  <c r="T105" i="3"/>
  <c r="U105" i="3" s="1"/>
  <c r="CZ5" i="6" s="1"/>
  <c r="HX5" i="6" s="1"/>
  <c r="HU9" i="6" l="1"/>
  <c r="CS13" i="6"/>
  <c r="HQ11" i="6"/>
  <c r="IC3" i="6"/>
  <c r="F126" i="5" s="1"/>
  <c r="D126" i="5" s="1"/>
  <c r="BX98" i="3"/>
  <c r="AT103" i="3"/>
  <c r="BH99" i="3"/>
  <c r="BY98" i="3"/>
  <c r="G124" i="2"/>
  <c r="D111" i="3"/>
  <c r="R106" i="3"/>
  <c r="HQ13" i="6" l="1"/>
  <c r="BI99" i="3"/>
  <c r="BW99" i="3" s="1"/>
  <c r="BV99" i="3"/>
  <c r="AU103" i="3"/>
  <c r="AV103" i="3" s="1"/>
  <c r="H124" i="2"/>
  <c r="E111" i="3"/>
  <c r="S106" i="3"/>
  <c r="AW103" i="3" l="1"/>
  <c r="CX9" i="6" s="1"/>
  <c r="BJ99" i="3"/>
  <c r="I124" i="2"/>
  <c r="DS17" i="6" s="1"/>
  <c r="F111" i="3"/>
  <c r="T106" i="3"/>
  <c r="IQ17" i="6" l="1"/>
  <c r="HV9" i="6"/>
  <c r="BK99" i="3"/>
  <c r="CT11" i="6" s="1"/>
  <c r="BX99" i="3"/>
  <c r="AT104" i="3"/>
  <c r="D125" i="2"/>
  <c r="U106" i="3"/>
  <c r="DA5" i="6" s="1"/>
  <c r="G111" i="3"/>
  <c r="HY5" i="6" l="1"/>
  <c r="D112" i="3"/>
  <c r="DF3" i="6"/>
  <c r="IR17" i="6"/>
  <c r="CT13" i="6"/>
  <c r="HR11" i="6"/>
  <c r="AU104" i="3"/>
  <c r="BH100" i="3"/>
  <c r="BY99" i="3"/>
  <c r="E125" i="2"/>
  <c r="E112" i="3"/>
  <c r="R107" i="3"/>
  <c r="HR13" i="6" l="1"/>
  <c r="ID3" i="6"/>
  <c r="F127" i="5" s="1"/>
  <c r="D127" i="5" s="1"/>
  <c r="BI100" i="3"/>
  <c r="BW100" i="3" s="1"/>
  <c r="BV100" i="3"/>
  <c r="AV104" i="3"/>
  <c r="F125" i="2"/>
  <c r="G125" i="2" s="1"/>
  <c r="G126" i="2" s="1"/>
  <c r="E126" i="2"/>
  <c r="S107" i="3"/>
  <c r="F112" i="3"/>
  <c r="BJ100" i="3" l="1"/>
  <c r="BK100" i="3" s="1"/>
  <c r="CU11" i="6" s="1"/>
  <c r="AW104" i="3"/>
  <c r="CY9" i="6" s="1"/>
  <c r="H125" i="2"/>
  <c r="H126" i="2" s="1"/>
  <c r="T107" i="3"/>
  <c r="G112" i="3"/>
  <c r="DG3" i="6" s="1"/>
  <c r="HW9" i="6" l="1"/>
  <c r="CU13" i="6"/>
  <c r="HS11" i="6"/>
  <c r="IE3" i="6"/>
  <c r="F128" i="5" s="1"/>
  <c r="D128" i="5" s="1"/>
  <c r="BX100" i="3"/>
  <c r="AT105" i="3"/>
  <c r="BH101" i="3"/>
  <c r="BY100" i="3"/>
  <c r="I125" i="2"/>
  <c r="D113" i="3"/>
  <c r="U107" i="3"/>
  <c r="DB5" i="6" s="1"/>
  <c r="HS13" i="6" l="1"/>
  <c r="I126" i="2"/>
  <c r="DT17" i="6"/>
  <c r="HZ5" i="6"/>
  <c r="BI101" i="3"/>
  <c r="BW101" i="3" s="1"/>
  <c r="BV101" i="3"/>
  <c r="AU105" i="3"/>
  <c r="R108" i="3"/>
  <c r="E113" i="3"/>
  <c r="F113" i="3" s="1"/>
  <c r="DU17" i="6" l="1"/>
  <c r="BJ101" i="3"/>
  <c r="BK101" i="3" s="1"/>
  <c r="CV11" i="6" s="1"/>
  <c r="AV105" i="3"/>
  <c r="G113" i="3"/>
  <c r="DH3" i="6" s="1"/>
  <c r="IF3" i="6" s="1"/>
  <c r="F129" i="5" s="1"/>
  <c r="D129" i="5" s="1"/>
  <c r="S108" i="3"/>
  <c r="CV13" i="6" l="1"/>
  <c r="HT11" i="6"/>
  <c r="BX101" i="3"/>
  <c r="AW105" i="3"/>
  <c r="CZ9" i="6" s="1"/>
  <c r="BH102" i="3"/>
  <c r="BY101" i="3"/>
  <c r="T108" i="3"/>
  <c r="U108" i="3" s="1"/>
  <c r="DC5" i="6" s="1"/>
  <c r="D114" i="3"/>
  <c r="HX9" i="6" l="1"/>
  <c r="HT13" i="6"/>
  <c r="IA5" i="6"/>
  <c r="BI102" i="3"/>
  <c r="BW102" i="3" s="1"/>
  <c r="BV102" i="3"/>
  <c r="AT106" i="3"/>
  <c r="R109" i="3"/>
  <c r="E114" i="3"/>
  <c r="F114" i="3" s="1"/>
  <c r="BJ102" i="3" l="1"/>
  <c r="AU106" i="3"/>
  <c r="G114" i="3"/>
  <c r="DI3" i="6" s="1"/>
  <c r="S109" i="3"/>
  <c r="IG3" i="6" l="1"/>
  <c r="F130" i="5" s="1"/>
  <c r="D130" i="5" s="1"/>
  <c r="AV106" i="3"/>
  <c r="BK102" i="3"/>
  <c r="CW11" i="6" s="1"/>
  <c r="BX102" i="3"/>
  <c r="T109" i="3"/>
  <c r="D115" i="3"/>
  <c r="CW13" i="6" l="1"/>
  <c r="HU11" i="6"/>
  <c r="BH103" i="3"/>
  <c r="BY102" i="3"/>
  <c r="AW106" i="3"/>
  <c r="DA9" i="6" s="1"/>
  <c r="E115" i="3"/>
  <c r="F115" i="3" s="1"/>
  <c r="U109" i="3"/>
  <c r="DD5" i="6" s="1"/>
  <c r="IB5" i="6" s="1"/>
  <c r="HY9" i="6" l="1"/>
  <c r="HU13" i="6"/>
  <c r="AT107" i="3"/>
  <c r="BI103" i="3"/>
  <c r="BW103" i="3" s="1"/>
  <c r="BV103" i="3"/>
  <c r="R110" i="3"/>
  <c r="G115" i="3"/>
  <c r="D116" i="3" l="1"/>
  <c r="DJ3" i="6"/>
  <c r="BJ103" i="3"/>
  <c r="BK103" i="3" s="1"/>
  <c r="CX11" i="6" s="1"/>
  <c r="AU107" i="3"/>
  <c r="AV107" i="3" s="1"/>
  <c r="S110" i="3"/>
  <c r="E116" i="3"/>
  <c r="IH3" i="6" l="1"/>
  <c r="F131" i="5" s="1"/>
  <c r="D131" i="5" s="1"/>
  <c r="CX13" i="6"/>
  <c r="HV11" i="6"/>
  <c r="BX103" i="3"/>
  <c r="AW107" i="3"/>
  <c r="DB9" i="6" s="1"/>
  <c r="BH104" i="3"/>
  <c r="BY103" i="3"/>
  <c r="T110" i="3"/>
  <c r="U110" i="3" s="1"/>
  <c r="DE5" i="6" s="1"/>
  <c r="F116" i="3"/>
  <c r="HV13" i="6" l="1"/>
  <c r="HZ9" i="6"/>
  <c r="IC5" i="6"/>
  <c r="BI104" i="3"/>
  <c r="BW104" i="3" s="1"/>
  <c r="BV104" i="3"/>
  <c r="AT108" i="3"/>
  <c r="R111" i="3"/>
  <c r="G116" i="3"/>
  <c r="DK3" i="6" s="1"/>
  <c r="II3" i="6" l="1"/>
  <c r="F132" i="5" s="1"/>
  <c r="D132" i="5" s="1"/>
  <c r="BJ104" i="3"/>
  <c r="BX104" i="3" s="1"/>
  <c r="AU108" i="3"/>
  <c r="D117" i="3"/>
  <c r="S111" i="3"/>
  <c r="BK104" i="3" l="1"/>
  <c r="AV108" i="3"/>
  <c r="T111" i="3"/>
  <c r="U111" i="3" s="1"/>
  <c r="DF5" i="6" s="1"/>
  <c r="E117" i="3"/>
  <c r="F117" i="3" s="1"/>
  <c r="BH105" i="3" l="1"/>
  <c r="CY11" i="6"/>
  <c r="ID5" i="6"/>
  <c r="BY104" i="3"/>
  <c r="AW108" i="3"/>
  <c r="DC9" i="6" s="1"/>
  <c r="BI105" i="3"/>
  <c r="BW105" i="3" s="1"/>
  <c r="BV105" i="3"/>
  <c r="R112" i="3"/>
  <c r="G117" i="3"/>
  <c r="D118" i="3" l="1"/>
  <c r="E118" i="3" s="1"/>
  <c r="F118" i="3" s="1"/>
  <c r="DL3" i="6"/>
  <c r="IJ3" i="6" s="1"/>
  <c r="F133" i="5" s="1"/>
  <c r="D133" i="5" s="1"/>
  <c r="CY13" i="6"/>
  <c r="HW11" i="6"/>
  <c r="IA9" i="6"/>
  <c r="BJ105" i="3"/>
  <c r="AT109" i="3"/>
  <c r="S112" i="3"/>
  <c r="HW13" i="6" l="1"/>
  <c r="AU109" i="3"/>
  <c r="BK105" i="3"/>
  <c r="CZ11" i="6" s="1"/>
  <c r="CZ13" i="6" s="1"/>
  <c r="BX105" i="3"/>
  <c r="G118" i="3"/>
  <c r="DM3" i="6" s="1"/>
  <c r="T112" i="3"/>
  <c r="IK3" i="6" l="1"/>
  <c r="F134" i="5" s="1"/>
  <c r="D134" i="5" s="1"/>
  <c r="HX11" i="6"/>
  <c r="BH106" i="3"/>
  <c r="BY105" i="3"/>
  <c r="AV109" i="3"/>
  <c r="U112" i="3"/>
  <c r="DG5" i="6" s="1"/>
  <c r="D119" i="3"/>
  <c r="HX13" i="6" l="1"/>
  <c r="IE5" i="6"/>
  <c r="AW109" i="3"/>
  <c r="DD9" i="6" s="1"/>
  <c r="BI106" i="3"/>
  <c r="BW106" i="3" s="1"/>
  <c r="BV106" i="3"/>
  <c r="R113" i="3"/>
  <c r="E119" i="3"/>
  <c r="IB9" i="6" l="1"/>
  <c r="BJ106" i="3"/>
  <c r="AT110" i="3"/>
  <c r="F119" i="3"/>
  <c r="S113" i="3"/>
  <c r="AU110" i="3" l="1"/>
  <c r="BK106" i="3"/>
  <c r="DA11" i="6" s="1"/>
  <c r="BX106" i="3"/>
  <c r="T113" i="3"/>
  <c r="G119" i="3"/>
  <c r="DN3" i="6" s="1"/>
  <c r="DA13" i="6" l="1"/>
  <c r="HY11" i="6"/>
  <c r="IL3" i="6"/>
  <c r="F135" i="5" s="1"/>
  <c r="D135" i="5" s="1"/>
  <c r="BH107" i="3"/>
  <c r="BY106" i="3"/>
  <c r="AV110" i="3"/>
  <c r="D120" i="3"/>
  <c r="U113" i="3"/>
  <c r="DH5" i="6" s="1"/>
  <c r="IF5" i="6" s="1"/>
  <c r="HY13" i="6" l="1"/>
  <c r="AW110" i="3"/>
  <c r="DE9" i="6" s="1"/>
  <c r="BI107" i="3"/>
  <c r="BW107" i="3" s="1"/>
  <c r="BV107" i="3"/>
  <c r="R114" i="3"/>
  <c r="E120" i="3"/>
  <c r="F120" i="3" s="1"/>
  <c r="IC9" i="6" l="1"/>
  <c r="BJ107" i="3"/>
  <c r="AT111" i="3"/>
  <c r="G120" i="3"/>
  <c r="S114" i="3"/>
  <c r="D121" i="3" l="1"/>
  <c r="DO3" i="6"/>
  <c r="AU111" i="3"/>
  <c r="BK107" i="3"/>
  <c r="DB11" i="6" s="1"/>
  <c r="BX107" i="3"/>
  <c r="E121" i="3"/>
  <c r="T114" i="3"/>
  <c r="IM3" i="6" l="1"/>
  <c r="F136" i="5" s="1"/>
  <c r="D136" i="5" s="1"/>
  <c r="DB13" i="6"/>
  <c r="HZ11" i="6"/>
  <c r="BH108" i="3"/>
  <c r="BY107" i="3"/>
  <c r="AV111" i="3"/>
  <c r="U114" i="3"/>
  <c r="DI5" i="6" s="1"/>
  <c r="F121" i="3"/>
  <c r="HZ13" i="6" l="1"/>
  <c r="IG5" i="6"/>
  <c r="AW111" i="3"/>
  <c r="DF9" i="6" s="1"/>
  <c r="BI108" i="3"/>
  <c r="BW108" i="3" s="1"/>
  <c r="BV108" i="3"/>
  <c r="R115" i="3"/>
  <c r="S115" i="3" s="1"/>
  <c r="G121" i="3"/>
  <c r="DP3" i="6" s="1"/>
  <c r="IN3" i="6" s="1"/>
  <c r="F137" i="5" s="1"/>
  <c r="D137" i="5" s="1"/>
  <c r="ID9" i="6" l="1"/>
  <c r="BJ108" i="3"/>
  <c r="BK108" i="3" s="1"/>
  <c r="DC11" i="6" s="1"/>
  <c r="AT112" i="3"/>
  <c r="D122" i="3"/>
  <c r="T115" i="3"/>
  <c r="DC13" i="6" l="1"/>
  <c r="IA11" i="6"/>
  <c r="BX108" i="3"/>
  <c r="AU112" i="3"/>
  <c r="BH109" i="3"/>
  <c r="BY108" i="3"/>
  <c r="U115" i="3"/>
  <c r="DJ5" i="6" s="1"/>
  <c r="E122" i="3"/>
  <c r="F122" i="3" s="1"/>
  <c r="IA13" i="6" l="1"/>
  <c r="IH5" i="6"/>
  <c r="BI109" i="3"/>
  <c r="BW109" i="3" s="1"/>
  <c r="BV109" i="3"/>
  <c r="AV112" i="3"/>
  <c r="R116" i="3"/>
  <c r="S116" i="3" s="1"/>
  <c r="G122" i="3"/>
  <c r="D123" i="3" l="1"/>
  <c r="DQ3" i="6"/>
  <c r="AW112" i="3"/>
  <c r="DG9" i="6" s="1"/>
  <c r="BJ109" i="3"/>
  <c r="T116" i="3"/>
  <c r="E123" i="3"/>
  <c r="F123" i="3" s="1"/>
  <c r="IO3" i="6" l="1"/>
  <c r="F138" i="5" s="1"/>
  <c r="D138" i="5" s="1"/>
  <c r="IE9" i="6"/>
  <c r="AT113" i="3"/>
  <c r="BK109" i="3"/>
  <c r="DD11" i="6" s="1"/>
  <c r="BX109" i="3"/>
  <c r="G123" i="3"/>
  <c r="U116" i="3"/>
  <c r="DK5" i="6" s="1"/>
  <c r="D124" i="3" l="1"/>
  <c r="E124" i="3" s="1"/>
  <c r="F124" i="3" s="1"/>
  <c r="DR3" i="6"/>
  <c r="IP3" i="6" s="1"/>
  <c r="F139" i="5" s="1"/>
  <c r="D139" i="5" s="1"/>
  <c r="DD13" i="6"/>
  <c r="IB11" i="6"/>
  <c r="II5" i="6"/>
  <c r="BH110" i="3"/>
  <c r="BY109" i="3"/>
  <c r="AU113" i="3"/>
  <c r="AV113" i="3" s="1"/>
  <c r="R117" i="3"/>
  <c r="IB13" i="6" l="1"/>
  <c r="AW113" i="3"/>
  <c r="DH9" i="6" s="1"/>
  <c r="BI110" i="3"/>
  <c r="BW110" i="3" s="1"/>
  <c r="BV110" i="3"/>
  <c r="G124" i="3"/>
  <c r="S117" i="3"/>
  <c r="IF9" i="6" l="1"/>
  <c r="D125" i="3"/>
  <c r="E125" i="3" s="1"/>
  <c r="E126" i="3" s="1"/>
  <c r="AN3" i="1" s="1"/>
  <c r="DS3" i="6"/>
  <c r="BJ110" i="3"/>
  <c r="BK110" i="3" s="1"/>
  <c r="DE11" i="6" s="1"/>
  <c r="AT114" i="3"/>
  <c r="T117" i="3"/>
  <c r="IQ3" i="6" l="1"/>
  <c r="F140" i="5" s="1"/>
  <c r="D140" i="5" s="1"/>
  <c r="DE13" i="6"/>
  <c r="IC11" i="6"/>
  <c r="BX110" i="3"/>
  <c r="AU114" i="3"/>
  <c r="BH111" i="3"/>
  <c r="BY110" i="3"/>
  <c r="U117" i="3"/>
  <c r="DL5" i="6" s="1"/>
  <c r="IJ5" i="6" s="1"/>
  <c r="F125" i="3"/>
  <c r="IR3" i="6" l="1"/>
  <c r="IC13" i="6"/>
  <c r="BI111" i="3"/>
  <c r="BW111" i="3" s="1"/>
  <c r="BV111" i="3"/>
  <c r="AV114" i="3"/>
  <c r="R118" i="3"/>
  <c r="G125" i="3"/>
  <c r="G126" i="3" l="1"/>
  <c r="AM3" i="1" s="1"/>
  <c r="DT3" i="6"/>
  <c r="AW114" i="3"/>
  <c r="DI9" i="6" s="1"/>
  <c r="BJ111" i="3"/>
  <c r="S118" i="3"/>
  <c r="DU3" i="6" l="1"/>
  <c r="IG9" i="6"/>
  <c r="BK111" i="3"/>
  <c r="DF11" i="6" s="1"/>
  <c r="BX111" i="3"/>
  <c r="AT115" i="3"/>
  <c r="T118" i="3"/>
  <c r="DF13" i="6" l="1"/>
  <c r="ID11" i="6"/>
  <c r="AU115" i="3"/>
  <c r="BH112" i="3"/>
  <c r="BY111" i="3"/>
  <c r="U118" i="3"/>
  <c r="DM5" i="6" s="1"/>
  <c r="IK5" i="6" l="1"/>
  <c r="ID13" i="6"/>
  <c r="BI112" i="3"/>
  <c r="BW112" i="3" s="1"/>
  <c r="BV112" i="3"/>
  <c r="AV115" i="3"/>
  <c r="R119" i="3"/>
  <c r="S119" i="3" s="1"/>
  <c r="AW115" i="3" l="1"/>
  <c r="DJ9" i="6" s="1"/>
  <c r="BJ112" i="3"/>
  <c r="T119" i="3"/>
  <c r="IH9" i="6" l="1"/>
  <c r="BK112" i="3"/>
  <c r="DG11" i="6" s="1"/>
  <c r="BX112" i="3"/>
  <c r="AT116" i="3"/>
  <c r="U119" i="3"/>
  <c r="DN5" i="6" s="1"/>
  <c r="IL5" i="6" l="1"/>
  <c r="DG13" i="6"/>
  <c r="IE11" i="6"/>
  <c r="AU116" i="3"/>
  <c r="BH113" i="3"/>
  <c r="BY112" i="3"/>
  <c r="R120" i="3"/>
  <c r="S120" i="3" s="1"/>
  <c r="IE13" i="6" l="1"/>
  <c r="BI113" i="3"/>
  <c r="BW113" i="3" s="1"/>
  <c r="BV113" i="3"/>
  <c r="AV116" i="3"/>
  <c r="T120" i="3"/>
  <c r="U120" i="3" s="1"/>
  <c r="DO5" i="6" s="1"/>
  <c r="IM5" i="6" l="1"/>
  <c r="BJ113" i="3"/>
  <c r="AW116" i="3"/>
  <c r="DK9" i="6" s="1"/>
  <c r="R121" i="3"/>
  <c r="II9" i="6" l="1"/>
  <c r="AT117" i="3"/>
  <c r="BK113" i="3"/>
  <c r="DH11" i="6" s="1"/>
  <c r="BX113" i="3"/>
  <c r="S121" i="3"/>
  <c r="DH13" i="6" l="1"/>
  <c r="IF11" i="6"/>
  <c r="BH114" i="3"/>
  <c r="BY113" i="3"/>
  <c r="AU117" i="3"/>
  <c r="AV117" i="3" s="1"/>
  <c r="T121" i="3"/>
  <c r="U121" i="3" s="1"/>
  <c r="DP5" i="6" s="1"/>
  <c r="IN5" i="6" s="1"/>
  <c r="IF13" i="6" l="1"/>
  <c r="AW117" i="3"/>
  <c r="DL9" i="6" s="1"/>
  <c r="BI114" i="3"/>
  <c r="BW114" i="3" s="1"/>
  <c r="BV114" i="3"/>
  <c r="R122" i="3"/>
  <c r="IJ9" i="6" l="1"/>
  <c r="AT118" i="3"/>
  <c r="BJ114" i="3"/>
  <c r="S122" i="3"/>
  <c r="BK114" i="3" l="1"/>
  <c r="DI11" i="6" s="1"/>
  <c r="BX114" i="3"/>
  <c r="AU118" i="3"/>
  <c r="AV118" i="3" s="1"/>
  <c r="T122" i="3"/>
  <c r="U122" i="3" s="1"/>
  <c r="DQ5" i="6" s="1"/>
  <c r="IO5" i="6" l="1"/>
  <c r="DI13" i="6"/>
  <c r="IG11" i="6"/>
  <c r="AW118" i="3"/>
  <c r="DM9" i="6" s="1"/>
  <c r="BH115" i="3"/>
  <c r="BY114" i="3"/>
  <c r="R123" i="3"/>
  <c r="IG13" i="6" l="1"/>
  <c r="IK9" i="6"/>
  <c r="BI115" i="3"/>
  <c r="BW115" i="3" s="1"/>
  <c r="BV115" i="3"/>
  <c r="AT119" i="3"/>
  <c r="S123" i="3"/>
  <c r="BJ115" i="3" l="1"/>
  <c r="AU119" i="3"/>
  <c r="T123" i="3"/>
  <c r="AV119" i="3" l="1"/>
  <c r="BK115" i="3"/>
  <c r="DJ11" i="6" s="1"/>
  <c r="BX115" i="3"/>
  <c r="U123" i="3"/>
  <c r="DR5" i="6" s="1"/>
  <c r="IP5" i="6" s="1"/>
  <c r="DJ13" i="6" l="1"/>
  <c r="IH11" i="6"/>
  <c r="BH116" i="3"/>
  <c r="BY115" i="3"/>
  <c r="AW119" i="3"/>
  <c r="DN9" i="6" s="1"/>
  <c r="R124" i="3"/>
  <c r="S124" i="3" s="1"/>
  <c r="IH13" i="6" l="1"/>
  <c r="IL9" i="6"/>
  <c r="AT120" i="3"/>
  <c r="BI116" i="3"/>
  <c r="BW116" i="3" s="1"/>
  <c r="BV116" i="3"/>
  <c r="T124" i="3"/>
  <c r="U124" i="3" s="1"/>
  <c r="DS5" i="6" s="1"/>
  <c r="IQ5" i="6" l="1"/>
  <c r="BJ116" i="3"/>
  <c r="AU120" i="3"/>
  <c r="R125" i="3"/>
  <c r="IR5" i="6" l="1"/>
  <c r="AV120" i="3"/>
  <c r="BK116" i="3"/>
  <c r="DK11" i="6" s="1"/>
  <c r="BX116" i="3"/>
  <c r="S125" i="3"/>
  <c r="DK13" i="6" l="1"/>
  <c r="II11" i="6"/>
  <c r="BH117" i="3"/>
  <c r="BY116" i="3"/>
  <c r="AW120" i="3"/>
  <c r="DO9" i="6" s="1"/>
  <c r="S126" i="3"/>
  <c r="AN5" i="1" s="1"/>
  <c r="T125" i="3"/>
  <c r="K8" i="1" l="1"/>
  <c r="K7" i="1"/>
  <c r="II13" i="6"/>
  <c r="IM9" i="6"/>
  <c r="K5" i="1"/>
  <c r="AT121" i="3"/>
  <c r="BI117" i="3"/>
  <c r="BW117" i="3" s="1"/>
  <c r="BV117" i="3"/>
  <c r="U125" i="3"/>
  <c r="DT5" i="6" s="1"/>
  <c r="DU5" i="6" l="1"/>
  <c r="BJ117" i="3"/>
  <c r="BK117" i="3" s="1"/>
  <c r="DL11" i="6" s="1"/>
  <c r="AU121" i="3"/>
  <c r="AV121" i="3" s="1"/>
  <c r="U126" i="3"/>
  <c r="AM5" i="1" s="1"/>
  <c r="J8" i="1" l="1"/>
  <c r="J7" i="1"/>
  <c r="DL13" i="6"/>
  <c r="IJ11" i="6"/>
  <c r="J5" i="1"/>
  <c r="BX117" i="3"/>
  <c r="AW121" i="3"/>
  <c r="DP9" i="6" s="1"/>
  <c r="BH118" i="3"/>
  <c r="BY117" i="3"/>
  <c r="R28" i="2"/>
  <c r="AA18" i="6" s="1"/>
  <c r="EY18" i="6" l="1"/>
  <c r="AA27" i="6"/>
  <c r="IJ13" i="6"/>
  <c r="IN9" i="6"/>
  <c r="BI118" i="3"/>
  <c r="BW118" i="3" s="1"/>
  <c r="BV118" i="3"/>
  <c r="AT122" i="3"/>
  <c r="CU28" i="2"/>
  <c r="M29" i="2"/>
  <c r="EY27" i="6" l="1"/>
  <c r="AU122" i="3"/>
  <c r="BJ118" i="3"/>
  <c r="CP29" i="2"/>
  <c r="N29" i="2"/>
  <c r="O29" i="2" s="1"/>
  <c r="BK118" i="3" l="1"/>
  <c r="DM11" i="6" s="1"/>
  <c r="BX118" i="3"/>
  <c r="AV122" i="3"/>
  <c r="CR29" i="2"/>
  <c r="P29" i="2"/>
  <c r="Q29" i="2" s="1"/>
  <c r="CQ29" i="2"/>
  <c r="Z29" i="2" l="1"/>
  <c r="AI29" i="2" s="1"/>
  <c r="DM13" i="6"/>
  <c r="IK11" i="6"/>
  <c r="BH119" i="3"/>
  <c r="BY118" i="3"/>
  <c r="AW122" i="3"/>
  <c r="DQ9" i="6" s="1"/>
  <c r="CS29" i="2"/>
  <c r="R29" i="2"/>
  <c r="AB18" i="6" s="1"/>
  <c r="AR29" i="2" l="1"/>
  <c r="BA29" i="2" s="1"/>
  <c r="EZ18" i="6"/>
  <c r="IO9" i="6"/>
  <c r="IK13" i="6"/>
  <c r="AT123" i="3"/>
  <c r="BI119" i="3"/>
  <c r="BW119" i="3" s="1"/>
  <c r="BV119" i="3"/>
  <c r="M30" i="2"/>
  <c r="BJ29" i="2" l="1"/>
  <c r="BS29" i="2" s="1"/>
  <c r="BJ119" i="3"/>
  <c r="AU123" i="3"/>
  <c r="AA29" i="2"/>
  <c r="AB19" i="6" s="1"/>
  <c r="N30" i="2"/>
  <c r="O30" i="2" s="1"/>
  <c r="CB29" i="2" l="1"/>
  <c r="CK29" i="2" s="1"/>
  <c r="EZ19" i="6"/>
  <c r="AV123" i="3"/>
  <c r="BK119" i="3"/>
  <c r="DN11" i="6" s="1"/>
  <c r="BX119" i="3"/>
  <c r="P30" i="2"/>
  <c r="Q30" i="2" s="1"/>
  <c r="AJ29" i="2"/>
  <c r="AB20" i="6" s="1"/>
  <c r="EZ20" i="6" s="1"/>
  <c r="V30" i="2"/>
  <c r="DN13" i="6" l="1"/>
  <c r="IL11" i="6"/>
  <c r="BH120" i="3"/>
  <c r="BY119" i="3"/>
  <c r="AW123" i="3"/>
  <c r="DR9" i="6" s="1"/>
  <c r="AS29" i="2"/>
  <c r="AB21" i="6" s="1"/>
  <c r="EZ21" i="6" s="1"/>
  <c r="R30" i="2"/>
  <c r="AC18" i="6" s="1"/>
  <c r="W30" i="2"/>
  <c r="AE30" i="2"/>
  <c r="FA18" i="6" l="1"/>
  <c r="IL13" i="6"/>
  <c r="IP9" i="6"/>
  <c r="AF30" i="2"/>
  <c r="AG30" i="2" s="1"/>
  <c r="BI120" i="3"/>
  <c r="BW120" i="3" s="1"/>
  <c r="BV120" i="3"/>
  <c r="AT124" i="3"/>
  <c r="M31" i="2"/>
  <c r="AN30" i="2"/>
  <c r="BB29" i="2"/>
  <c r="AB22" i="6" s="1"/>
  <c r="EZ22" i="6" s="1"/>
  <c r="X30" i="2"/>
  <c r="AH30" i="2" l="1"/>
  <c r="AO30" i="2"/>
  <c r="BJ120" i="3"/>
  <c r="AU124" i="3"/>
  <c r="AV124" i="3" s="1"/>
  <c r="BT29" i="2"/>
  <c r="AB24" i="6" s="1"/>
  <c r="EZ24" i="6" s="1"/>
  <c r="N31" i="2"/>
  <c r="O31" i="2" s="1"/>
  <c r="Y30" i="2"/>
  <c r="Z30" i="2" s="1"/>
  <c r="AI30" i="2" s="1"/>
  <c r="AW30" i="2"/>
  <c r="BK29" i="2"/>
  <c r="AB23" i="6" s="1"/>
  <c r="EZ23" i="6" s="1"/>
  <c r="AW124" i="3" l="1"/>
  <c r="DS9" i="6" s="1"/>
  <c r="AX30" i="2"/>
  <c r="AY30" i="2" s="1"/>
  <c r="BK120" i="3"/>
  <c r="DO11" i="6" s="1"/>
  <c r="BX120" i="3"/>
  <c r="AP30" i="2"/>
  <c r="BO30" i="2"/>
  <c r="P31" i="2"/>
  <c r="Q31" i="2" s="1"/>
  <c r="CC29" i="2"/>
  <c r="AB25" i="6" s="1"/>
  <c r="EZ25" i="6" s="1"/>
  <c r="BF30" i="2"/>
  <c r="BG30" i="2" s="1"/>
  <c r="AZ30" i="2" l="1"/>
  <c r="AQ30" i="2"/>
  <c r="AR30" i="2" s="1"/>
  <c r="IQ9" i="6"/>
  <c r="DO13" i="6"/>
  <c r="IM11" i="6"/>
  <c r="BP30" i="2"/>
  <c r="BH121" i="3"/>
  <c r="BY120" i="3"/>
  <c r="AT125" i="3"/>
  <c r="BH30" i="2"/>
  <c r="CL29" i="2"/>
  <c r="AB26" i="6" s="1"/>
  <c r="CT29" i="2"/>
  <c r="BX30" i="2"/>
  <c r="R31" i="2"/>
  <c r="AD18" i="6" s="1"/>
  <c r="AA30" i="2"/>
  <c r="AC19" i="6" s="1"/>
  <c r="BA30" i="2" l="1"/>
  <c r="EZ26" i="6"/>
  <c r="G45" i="5" s="1"/>
  <c r="E45" i="5" s="1"/>
  <c r="AB27" i="6"/>
  <c r="FB18" i="6"/>
  <c r="IR9" i="6"/>
  <c r="FA19" i="6"/>
  <c r="IM13" i="6"/>
  <c r="BY30" i="2"/>
  <c r="BI121" i="3"/>
  <c r="BW121" i="3" s="1"/>
  <c r="BV121" i="3"/>
  <c r="AU125" i="3"/>
  <c r="AV125" i="3" s="1"/>
  <c r="BQ30" i="2"/>
  <c r="AS30" i="2"/>
  <c r="AC21" i="6" s="1"/>
  <c r="FA21" i="6" s="1"/>
  <c r="M32" i="2"/>
  <c r="V31" i="2"/>
  <c r="AJ30" i="2"/>
  <c r="AC20" i="6" s="1"/>
  <c r="FA20" i="6" s="1"/>
  <c r="CG30" i="2"/>
  <c r="CU29" i="2"/>
  <c r="BI30" i="2"/>
  <c r="BJ30" i="2" l="1"/>
  <c r="BR30" i="2"/>
  <c r="EZ27" i="6"/>
  <c r="BJ121" i="3"/>
  <c r="BK121" i="3" s="1"/>
  <c r="DP11" i="6" s="1"/>
  <c r="AU126" i="3"/>
  <c r="AN9" i="1" s="1"/>
  <c r="K9" i="1" s="1"/>
  <c r="AW125" i="3"/>
  <c r="DT9" i="6" s="1"/>
  <c r="BZ30" i="2"/>
  <c r="CH30" i="2"/>
  <c r="CQ30" i="2" s="1"/>
  <c r="W31" i="2"/>
  <c r="X31" i="2" s="1"/>
  <c r="AE31" i="2"/>
  <c r="CP30" i="2"/>
  <c r="N32" i="2"/>
  <c r="BB30" i="2"/>
  <c r="AC22" i="6" s="1"/>
  <c r="FA22" i="6" s="1"/>
  <c r="AN31" i="2"/>
  <c r="BS30" i="2" l="1"/>
  <c r="CA30" i="2"/>
  <c r="CB30" i="2" s="1"/>
  <c r="CC30" i="2" s="1"/>
  <c r="DP13" i="6"/>
  <c r="IN11" i="6"/>
  <c r="DU9" i="6"/>
  <c r="K4" i="1"/>
  <c r="BX121" i="3"/>
  <c r="BH122" i="3"/>
  <c r="BY121" i="3"/>
  <c r="AO31" i="2"/>
  <c r="AP31" i="2" s="1"/>
  <c r="AF31" i="2"/>
  <c r="AG31" i="2" s="1"/>
  <c r="AW126" i="3"/>
  <c r="AM9" i="1" s="1"/>
  <c r="J9" i="1" s="1"/>
  <c r="CI30" i="2"/>
  <c r="BT30" i="2"/>
  <c r="BK30" i="2"/>
  <c r="Y31" i="2"/>
  <c r="Z31" i="2" s="1"/>
  <c r="O32" i="2"/>
  <c r="AW31" i="2"/>
  <c r="AQ31" i="2" l="1"/>
  <c r="AH31" i="2"/>
  <c r="AI31" i="2"/>
  <c r="AR31" i="2" s="1"/>
  <c r="IN13" i="6"/>
  <c r="BF31" i="2"/>
  <c r="BG31" i="2" s="1"/>
  <c r="BH31" i="2" s="1"/>
  <c r="AC23" i="6"/>
  <c r="FA23" i="6" s="1"/>
  <c r="BO31" i="2"/>
  <c r="BP31" i="2" s="1"/>
  <c r="BQ31" i="2" s="1"/>
  <c r="AC24" i="6"/>
  <c r="FA24" i="6" s="1"/>
  <c r="BX31" i="2"/>
  <c r="BY31" i="2" s="1"/>
  <c r="BZ31" i="2" s="1"/>
  <c r="AC25" i="6"/>
  <c r="FA25" i="6" s="1"/>
  <c r="J4" i="1"/>
  <c r="CR30" i="2"/>
  <c r="CJ30" i="2"/>
  <c r="CS30" i="2" s="1"/>
  <c r="AX31" i="2"/>
  <c r="AY31" i="2" s="1"/>
  <c r="BI122" i="3"/>
  <c r="BW122" i="3" s="1"/>
  <c r="BV122" i="3"/>
  <c r="P32" i="2"/>
  <c r="Q32" i="2" s="1"/>
  <c r="AA31" i="2"/>
  <c r="AD19" i="6" s="1"/>
  <c r="CK30" i="2" l="1"/>
  <c r="CL30" i="2" s="1"/>
  <c r="CA31" i="2"/>
  <c r="BR31" i="2"/>
  <c r="BI31" i="2"/>
  <c r="AZ31" i="2"/>
  <c r="BA31" i="2" s="1"/>
  <c r="AJ31" i="2"/>
  <c r="AD20" i="6" s="1"/>
  <c r="FB20" i="6" s="1"/>
  <c r="FB19" i="6"/>
  <c r="BJ122" i="3"/>
  <c r="V32" i="2"/>
  <c r="R32" i="2"/>
  <c r="AE18" i="6" s="1"/>
  <c r="BJ31" i="2" l="1"/>
  <c r="BS31" i="2" s="1"/>
  <c r="AE32" i="2"/>
  <c r="AF32" i="2" s="1"/>
  <c r="AG32" i="2" s="1"/>
  <c r="CU30" i="2"/>
  <c r="AC26" i="6"/>
  <c r="FC18" i="6"/>
  <c r="CT30" i="2"/>
  <c r="CG31" i="2"/>
  <c r="CH31" i="2" s="1"/>
  <c r="CQ31" i="2" s="1"/>
  <c r="BK122" i="3"/>
  <c r="DQ11" i="6" s="1"/>
  <c r="BX122" i="3"/>
  <c r="W32" i="2"/>
  <c r="X32" i="2" s="1"/>
  <c r="AS31" i="2"/>
  <c r="AD21" i="6" s="1"/>
  <c r="FB21" i="6" s="1"/>
  <c r="M33" i="2"/>
  <c r="CB31" i="2" l="1"/>
  <c r="AH32" i="2"/>
  <c r="FA26" i="6"/>
  <c r="G46" i="5" s="1"/>
  <c r="E46" i="5" s="1"/>
  <c r="AC27" i="6"/>
  <c r="DQ13" i="6"/>
  <c r="IO11" i="6"/>
  <c r="CP31" i="2"/>
  <c r="BH123" i="3"/>
  <c r="BY122" i="3"/>
  <c r="CI31" i="2"/>
  <c r="Y32" i="2"/>
  <c r="Z32" i="2" s="1"/>
  <c r="AI32" i="2" s="1"/>
  <c r="N33" i="2"/>
  <c r="AN32" i="2"/>
  <c r="AO32" i="2" s="1"/>
  <c r="BB31" i="2"/>
  <c r="AD22" i="6" s="1"/>
  <c r="FB22" i="6" s="1"/>
  <c r="IO13" i="6" l="1"/>
  <c r="FA27" i="6"/>
  <c r="CJ31" i="2"/>
  <c r="CS31" i="2" s="1"/>
  <c r="CR31" i="2"/>
  <c r="BI123" i="3"/>
  <c r="BW123" i="3" s="1"/>
  <c r="BV123" i="3"/>
  <c r="BK31" i="2"/>
  <c r="AD23" i="6" s="1"/>
  <c r="FB23" i="6" s="1"/>
  <c r="AW32" i="2"/>
  <c r="AP32" i="2"/>
  <c r="AA32" i="2"/>
  <c r="AE19" i="6" s="1"/>
  <c r="O33" i="2"/>
  <c r="CK31" i="2" l="1"/>
  <c r="CL31" i="2" s="1"/>
  <c r="AD26" i="6" s="1"/>
  <c r="FC19" i="6"/>
  <c r="BJ123" i="3"/>
  <c r="BK123" i="3" s="1"/>
  <c r="DR11" i="6" s="1"/>
  <c r="AX32" i="2"/>
  <c r="BT31" i="2"/>
  <c r="AD24" i="6" s="1"/>
  <c r="FB24" i="6" s="1"/>
  <c r="AJ32" i="2"/>
  <c r="AE20" i="6" s="1"/>
  <c r="FC20" i="6" s="1"/>
  <c r="P33" i="2"/>
  <c r="Q33" i="2" s="1"/>
  <c r="V33" i="2"/>
  <c r="BF32" i="2"/>
  <c r="AQ32" i="2"/>
  <c r="AR32" i="2" s="1"/>
  <c r="CC31" i="2"/>
  <c r="AD25" i="6" s="1"/>
  <c r="FB25" i="6" s="1"/>
  <c r="CT31" i="2" l="1"/>
  <c r="AD27" i="6"/>
  <c r="FB26" i="6"/>
  <c r="G47" i="5" s="1"/>
  <c r="E47" i="5" s="1"/>
  <c r="DR13" i="6"/>
  <c r="IP11" i="6"/>
  <c r="BX123" i="3"/>
  <c r="AY32" i="2"/>
  <c r="BG32" i="2"/>
  <c r="BH124" i="3"/>
  <c r="BY123" i="3"/>
  <c r="BX32" i="2"/>
  <c r="W33" i="2"/>
  <c r="X33" i="2" s="1"/>
  <c r="BO32" i="2"/>
  <c r="BP32" i="2" s="1"/>
  <c r="CU31" i="2"/>
  <c r="CG32" i="2"/>
  <c r="R33" i="2"/>
  <c r="AF18" i="6" s="1"/>
  <c r="AE33" i="2"/>
  <c r="AZ32" i="2" l="1"/>
  <c r="BA32" i="2"/>
  <c r="FB27" i="6"/>
  <c r="IP13" i="6"/>
  <c r="FD18" i="6"/>
  <c r="AF33" i="2"/>
  <c r="AG33" i="2" s="1"/>
  <c r="CH32" i="2"/>
  <c r="CI32" i="2" s="1"/>
  <c r="BY32" i="2"/>
  <c r="BH32" i="2"/>
  <c r="BI124" i="3"/>
  <c r="BW124" i="3" s="1"/>
  <c r="BV124" i="3"/>
  <c r="Y33" i="2"/>
  <c r="Z33" i="2" s="1"/>
  <c r="M34" i="2"/>
  <c r="BQ32" i="2"/>
  <c r="CP32" i="2"/>
  <c r="AS32" i="2"/>
  <c r="AE21" i="6" s="1"/>
  <c r="FC21" i="6" s="1"/>
  <c r="CJ32" i="2" l="1"/>
  <c r="BI32" i="2"/>
  <c r="BJ32" i="2" s="1"/>
  <c r="AH33" i="2"/>
  <c r="AI33" i="2" s="1"/>
  <c r="CQ32" i="2"/>
  <c r="BZ32" i="2"/>
  <c r="BJ124" i="3"/>
  <c r="BR32" i="2"/>
  <c r="AA33" i="2"/>
  <c r="AF19" i="6" s="1"/>
  <c r="AN33" i="2"/>
  <c r="AO33" i="2" s="1"/>
  <c r="BB32" i="2"/>
  <c r="AE22" i="6" s="1"/>
  <c r="FC22" i="6" s="1"/>
  <c r="N34" i="2"/>
  <c r="BS32" i="2" l="1"/>
  <c r="CA32" i="2"/>
  <c r="FD19" i="6"/>
  <c r="CR32" i="2"/>
  <c r="BK124" i="3"/>
  <c r="DS11" i="6" s="1"/>
  <c r="BX124" i="3"/>
  <c r="V34" i="2"/>
  <c r="AW33" i="2"/>
  <c r="BK32" i="2"/>
  <c r="AE23" i="6" s="1"/>
  <c r="FC23" i="6" s="1"/>
  <c r="AJ33" i="2"/>
  <c r="AF20" i="6" s="1"/>
  <c r="FD20" i="6" s="1"/>
  <c r="AP33" i="2"/>
  <c r="O34" i="2"/>
  <c r="CB32" i="2" l="1"/>
  <c r="CK32" i="2" s="1"/>
  <c r="CS32" i="2"/>
  <c r="DS13" i="6"/>
  <c r="IQ11" i="6"/>
  <c r="BT32" i="2"/>
  <c r="BH125" i="3"/>
  <c r="BY124" i="3"/>
  <c r="AX33" i="2"/>
  <c r="CL32" i="2"/>
  <c r="AE26" i="6" s="1"/>
  <c r="AE34" i="2"/>
  <c r="BF33" i="2"/>
  <c r="AQ33" i="2"/>
  <c r="AR33" i="2" s="1"/>
  <c r="CC32" i="2"/>
  <c r="AE25" i="6" s="1"/>
  <c r="FC25" i="6" s="1"/>
  <c r="CT32" i="2"/>
  <c r="W34" i="2"/>
  <c r="X34" i="2" s="1"/>
  <c r="P34" i="2"/>
  <c r="Q34" i="2" s="1"/>
  <c r="FC26" i="6" l="1"/>
  <c r="G48" i="5" s="1"/>
  <c r="E48" i="5" s="1"/>
  <c r="BO33" i="2"/>
  <c r="AE24" i="6"/>
  <c r="FC24" i="6" s="1"/>
  <c r="IR11" i="6"/>
  <c r="IR13" i="6" s="1"/>
  <c r="IQ13" i="6"/>
  <c r="BG33" i="2"/>
  <c r="BH33" i="2" s="1"/>
  <c r="BP33" i="2"/>
  <c r="BQ33" i="2" s="1"/>
  <c r="AY33" i="2"/>
  <c r="AF34" i="2"/>
  <c r="AG34" i="2" s="1"/>
  <c r="BI125" i="3"/>
  <c r="BV125" i="3"/>
  <c r="Y34" i="2"/>
  <c r="Z34" i="2" s="1"/>
  <c r="BX33" i="2"/>
  <c r="BY33" i="2" s="1"/>
  <c r="CU32" i="2"/>
  <c r="AS33" i="2"/>
  <c r="AF21" i="6" s="1"/>
  <c r="CG33" i="2"/>
  <c r="R34" i="2"/>
  <c r="AG18" i="6" s="1"/>
  <c r="BR33" i="2" l="1"/>
  <c r="BI33" i="2"/>
  <c r="AZ33" i="2"/>
  <c r="BA33" i="2" s="1"/>
  <c r="AH34" i="2"/>
  <c r="AI34" i="2" s="1"/>
  <c r="FE18" i="6"/>
  <c r="FC27" i="6"/>
  <c r="FD21" i="6"/>
  <c r="AE27" i="6"/>
  <c r="CH33" i="2"/>
  <c r="CI33" i="2" s="1"/>
  <c r="BI126" i="3"/>
  <c r="AN11" i="1" s="1"/>
  <c r="K3" i="1" s="1"/>
  <c r="BW125" i="3"/>
  <c r="BW126" i="3" s="1"/>
  <c r="N6" i="1" s="1"/>
  <c r="BJ125" i="3"/>
  <c r="AN34" i="2"/>
  <c r="AO34" i="2" s="1"/>
  <c r="AA34" i="2"/>
  <c r="M35" i="2"/>
  <c r="BZ33" i="2"/>
  <c r="CP33" i="2"/>
  <c r="BJ33" i="2" l="1"/>
  <c r="BS33" i="2" s="1"/>
  <c r="CJ33" i="2"/>
  <c r="K10" i="1"/>
  <c r="K12" i="1"/>
  <c r="V35" i="2"/>
  <c r="W35" i="2" s="1"/>
  <c r="X35" i="2" s="1"/>
  <c r="AG19" i="6"/>
  <c r="AJ34" i="2"/>
  <c r="BB33" i="2"/>
  <c r="AN13" i="1"/>
  <c r="K6" i="1"/>
  <c r="CQ33" i="2"/>
  <c r="BK125" i="3"/>
  <c r="DT11" i="6" s="1"/>
  <c r="BX125" i="3"/>
  <c r="AP34" i="2"/>
  <c r="CA33" i="2"/>
  <c r="CR33" i="2"/>
  <c r="N35" i="2"/>
  <c r="BK33" i="2" l="1"/>
  <c r="CB33" i="2"/>
  <c r="CK33" i="2" s="1"/>
  <c r="K13" i="1"/>
  <c r="AE35" i="2"/>
  <c r="AF35" i="2" s="1"/>
  <c r="AG35" i="2" s="1"/>
  <c r="AG20" i="6"/>
  <c r="FE20" i="6" s="1"/>
  <c r="FE19" i="6"/>
  <c r="BF34" i="2"/>
  <c r="BG34" i="2" s="1"/>
  <c r="AF23" i="6"/>
  <c r="FD23" i="6" s="1"/>
  <c r="DU11" i="6"/>
  <c r="DU13" i="6" s="1"/>
  <c r="DT13" i="6"/>
  <c r="AW34" i="2"/>
  <c r="AX34" i="2" s="1"/>
  <c r="AY34" i="2" s="1"/>
  <c r="AF22" i="6"/>
  <c r="FD22" i="6" s="1"/>
  <c r="BK126" i="3"/>
  <c r="AM11" i="1" s="1"/>
  <c r="J3" i="1" s="1"/>
  <c r="BY125" i="3"/>
  <c r="BY126" i="3" s="1"/>
  <c r="O35" i="2"/>
  <c r="AQ34" i="2"/>
  <c r="AR34" i="2" s="1"/>
  <c r="Y35" i="2"/>
  <c r="CS33" i="2"/>
  <c r="AZ34" i="2" l="1"/>
  <c r="BA34" i="2" s="1"/>
  <c r="BB34" i="2" s="1"/>
  <c r="AH35" i="2"/>
  <c r="P35" i="2"/>
  <c r="Q35" i="2" s="1"/>
  <c r="J10" i="1"/>
  <c r="J12" i="1"/>
  <c r="BT33" i="2"/>
  <c r="CL33" i="2"/>
  <c r="AF26" i="6" s="1"/>
  <c r="AM13" i="1"/>
  <c r="J6" i="1"/>
  <c r="BH34" i="2"/>
  <c r="CC33" i="2"/>
  <c r="AS34" i="2"/>
  <c r="AG21" i="6" s="1"/>
  <c r="FE21" i="6" s="1"/>
  <c r="J13" i="1" l="1"/>
  <c r="Z35" i="2"/>
  <c r="AI35" i="2" s="1"/>
  <c r="BI34" i="2"/>
  <c r="BJ34" i="2" s="1"/>
  <c r="BK34" i="2" s="1"/>
  <c r="AW35" i="2"/>
  <c r="AX35" i="2" s="1"/>
  <c r="AY35" i="2" s="1"/>
  <c r="AG22" i="6"/>
  <c r="FE22" i="6" s="1"/>
  <c r="BX34" i="2"/>
  <c r="BY34" i="2" s="1"/>
  <c r="BZ34" i="2" s="1"/>
  <c r="AF25" i="6"/>
  <c r="FD25" i="6" s="1"/>
  <c r="FD26" i="6"/>
  <c r="G49" i="5" s="1"/>
  <c r="E49" i="5" s="1"/>
  <c r="BO34" i="2"/>
  <c r="BP34" i="2" s="1"/>
  <c r="BQ34" i="2" s="1"/>
  <c r="AF24" i="6"/>
  <c r="FD24" i="6" s="1"/>
  <c r="CT33" i="2"/>
  <c r="R35" i="2"/>
  <c r="CU33" i="2"/>
  <c r="AN35" i="2"/>
  <c r="AO35" i="2" s="1"/>
  <c r="CG34" i="2"/>
  <c r="CA34" i="2" l="1"/>
  <c r="AZ35" i="2"/>
  <c r="FD27" i="6"/>
  <c r="BF35" i="2"/>
  <c r="BG35" i="2" s="1"/>
  <c r="AG23" i="6"/>
  <c r="FE23" i="6" s="1"/>
  <c r="AF27" i="6"/>
  <c r="M36" i="2"/>
  <c r="N36" i="2" s="1"/>
  <c r="AH18" i="6"/>
  <c r="AA35" i="2"/>
  <c r="CH34" i="2"/>
  <c r="CQ34" i="2" s="1"/>
  <c r="AP35" i="2"/>
  <c r="CP34" i="2"/>
  <c r="BR34" i="2"/>
  <c r="BS34" i="2" l="1"/>
  <c r="CB34" i="2" s="1"/>
  <c r="V36" i="2"/>
  <c r="W36" i="2" s="1"/>
  <c r="X36" i="2" s="1"/>
  <c r="AH19" i="6"/>
  <c r="FF19" i="6" s="1"/>
  <c r="FF18" i="6"/>
  <c r="CI34" i="2"/>
  <c r="BH35" i="2"/>
  <c r="AQ35" i="2"/>
  <c r="AR35" i="2" s="1"/>
  <c r="BA35" i="2" s="1"/>
  <c r="AJ35" i="2"/>
  <c r="AH20" i="6" s="1"/>
  <c r="FF20" i="6" s="1"/>
  <c r="BT34" i="2"/>
  <c r="AG24" i="6" s="1"/>
  <c r="FE24" i="6" s="1"/>
  <c r="O36" i="2"/>
  <c r="BI35" i="2" l="1"/>
  <c r="BJ35" i="2"/>
  <c r="Y36" i="2"/>
  <c r="CJ34" i="2"/>
  <c r="CS34" i="2" s="1"/>
  <c r="CR34" i="2"/>
  <c r="BO35" i="2"/>
  <c r="BP35" i="2" s="1"/>
  <c r="AE36" i="2"/>
  <c r="AF36" i="2" s="1"/>
  <c r="P36" i="2"/>
  <c r="Q36" i="2" s="1"/>
  <c r="Z36" i="2" s="1"/>
  <c r="CC34" i="2"/>
  <c r="CK34" i="2" l="1"/>
  <c r="BX35" i="2"/>
  <c r="BY35" i="2" s="1"/>
  <c r="AG25" i="6"/>
  <c r="FE25" i="6" s="1"/>
  <c r="CL34" i="2"/>
  <c r="BB35" i="2"/>
  <c r="AG36" i="2"/>
  <c r="AS35" i="2"/>
  <c r="AH21" i="6" s="1"/>
  <c r="BQ35" i="2"/>
  <c r="FF21" i="6" l="1"/>
  <c r="CG35" i="2"/>
  <c r="CH35" i="2" s="1"/>
  <c r="CQ35" i="2" s="1"/>
  <c r="AG26" i="6"/>
  <c r="AW36" i="2"/>
  <c r="AX36" i="2" s="1"/>
  <c r="AY36" i="2" s="1"/>
  <c r="AH22" i="6"/>
  <c r="FF22" i="6" s="1"/>
  <c r="BZ35" i="2"/>
  <c r="CT34" i="2"/>
  <c r="BK35" i="2"/>
  <c r="CU34" i="2"/>
  <c r="BR35" i="2"/>
  <c r="BS35" i="2" s="1"/>
  <c r="AA36" i="2"/>
  <c r="AN36" i="2"/>
  <c r="AO36" i="2" s="1"/>
  <c r="AH36" i="2"/>
  <c r="AI36" i="2" s="1"/>
  <c r="R36" i="2"/>
  <c r="AI18" i="6" s="1"/>
  <c r="CP35" i="2" l="1"/>
  <c r="CA35" i="2"/>
  <c r="CB35" i="2" s="1"/>
  <c r="AZ36" i="2"/>
  <c r="AG27" i="6"/>
  <c r="FE26" i="6"/>
  <c r="G50" i="5" s="1"/>
  <c r="E50" i="5" s="1"/>
  <c r="FG18" i="6"/>
  <c r="V37" i="2"/>
  <c r="W37" i="2" s="1"/>
  <c r="X37" i="2" s="1"/>
  <c r="AI19" i="6"/>
  <c r="FG19" i="6" s="1"/>
  <c r="BF36" i="2"/>
  <c r="BG36" i="2" s="1"/>
  <c r="BH36" i="2" s="1"/>
  <c r="AH23" i="6"/>
  <c r="FF23" i="6" s="1"/>
  <c r="CI35" i="2"/>
  <c r="M37" i="2"/>
  <c r="BT35" i="2"/>
  <c r="AH24" i="6" s="1"/>
  <c r="FF24" i="6" s="1"/>
  <c r="AJ36" i="2"/>
  <c r="AI20" i="6" s="1"/>
  <c r="FG20" i="6" s="1"/>
  <c r="AP36" i="2"/>
  <c r="CJ35" i="2" l="1"/>
  <c r="CS35" i="2" s="1"/>
  <c r="CK35" i="2"/>
  <c r="BI36" i="2"/>
  <c r="FE27" i="6"/>
  <c r="CR35" i="2"/>
  <c r="AE37" i="2"/>
  <c r="Y37" i="2"/>
  <c r="BO36" i="2"/>
  <c r="BP36" i="2" s="1"/>
  <c r="AQ36" i="2"/>
  <c r="AR36" i="2" s="1"/>
  <c r="BA36" i="2" s="1"/>
  <c r="N37" i="2"/>
  <c r="CC35" i="2"/>
  <c r="BJ36" i="2" l="1"/>
  <c r="BX36" i="2"/>
  <c r="BY36" i="2" s="1"/>
  <c r="BZ36" i="2" s="1"/>
  <c r="AH25" i="6"/>
  <c r="FF25" i="6" s="1"/>
  <c r="AF37" i="2"/>
  <c r="AG37" i="2" s="1"/>
  <c r="CL35" i="2"/>
  <c r="O37" i="2"/>
  <c r="BQ36" i="2"/>
  <c r="CA36" i="2" l="1"/>
  <c r="AH37" i="2"/>
  <c r="CG36" i="2"/>
  <c r="CP36" i="2" s="1"/>
  <c r="AH26" i="6"/>
  <c r="CU35" i="2"/>
  <c r="CT35" i="2"/>
  <c r="BR36" i="2"/>
  <c r="BB36" i="2"/>
  <c r="AS36" i="2"/>
  <c r="AI21" i="6" s="1"/>
  <c r="P37" i="2"/>
  <c r="Q37" i="2" s="1"/>
  <c r="Z37" i="2" s="1"/>
  <c r="AI37" i="2" l="1"/>
  <c r="BS36" i="2"/>
  <c r="CB36" i="2" s="1"/>
  <c r="CH36" i="2"/>
  <c r="CQ36" i="2" s="1"/>
  <c r="AH27" i="6"/>
  <c r="FF26" i="6"/>
  <c r="G51" i="5" s="1"/>
  <c r="E51" i="5" s="1"/>
  <c r="FG21" i="6"/>
  <c r="AW37" i="2"/>
  <c r="AX37" i="2" s="1"/>
  <c r="AY37" i="2" s="1"/>
  <c r="AI22" i="6"/>
  <c r="FG22" i="6" s="1"/>
  <c r="AN37" i="2"/>
  <c r="AO37" i="2" s="1"/>
  <c r="BK36" i="2"/>
  <c r="CI36" i="2" l="1"/>
  <c r="CJ36" i="2" s="1"/>
  <c r="CS36" i="2" s="1"/>
  <c r="AZ37" i="2"/>
  <c r="BF37" i="2"/>
  <c r="BG37" i="2" s="1"/>
  <c r="BH37" i="2" s="1"/>
  <c r="AI23" i="6"/>
  <c r="FG23" i="6" s="1"/>
  <c r="FF27" i="6"/>
  <c r="CR36" i="2"/>
  <c r="BT36" i="2"/>
  <c r="AA37" i="2"/>
  <c r="AP37" i="2"/>
  <c r="R37" i="2"/>
  <c r="AJ18" i="6" s="1"/>
  <c r="CK36" i="2" l="1"/>
  <c r="BI37" i="2"/>
  <c r="V38" i="2"/>
  <c r="W38" i="2" s="1"/>
  <c r="X38" i="2" s="1"/>
  <c r="AJ19" i="6"/>
  <c r="FH19" i="6" s="1"/>
  <c r="BO37" i="2"/>
  <c r="BP37" i="2" s="1"/>
  <c r="BQ37" i="2" s="1"/>
  <c r="AI24" i="6"/>
  <c r="FG24" i="6" s="1"/>
  <c r="FH18" i="6"/>
  <c r="CC36" i="2"/>
  <c r="AQ37" i="2"/>
  <c r="AR37" i="2" s="1"/>
  <c r="BA37" i="2" s="1"/>
  <c r="M38" i="2"/>
  <c r="BJ37" i="2" l="1"/>
  <c r="BR37" i="2"/>
  <c r="BX37" i="2"/>
  <c r="BY37" i="2" s="1"/>
  <c r="AI25" i="6"/>
  <c r="FG25" i="6" s="1"/>
  <c r="CL36" i="2"/>
  <c r="N38" i="2"/>
  <c r="Y38" i="2"/>
  <c r="AJ37" i="2"/>
  <c r="AJ20" i="6" s="1"/>
  <c r="FH20" i="6" s="1"/>
  <c r="BS37" i="2" l="1"/>
  <c r="CG37" i="2"/>
  <c r="CP37" i="2" s="1"/>
  <c r="AI26" i="6"/>
  <c r="BB37" i="2"/>
  <c r="AS37" i="2"/>
  <c r="BZ37" i="2"/>
  <c r="BK37" i="2"/>
  <c r="CT36" i="2"/>
  <c r="CU36" i="2"/>
  <c r="AE38" i="2"/>
  <c r="AF38" i="2" s="1"/>
  <c r="O38" i="2"/>
  <c r="CH37" i="2" l="1"/>
  <c r="CI37" i="2" s="1"/>
  <c r="CJ37" i="2" s="1"/>
  <c r="CA37" i="2"/>
  <c r="CB37" i="2" s="1"/>
  <c r="AW38" i="2"/>
  <c r="AX38" i="2" s="1"/>
  <c r="AY38" i="2" s="1"/>
  <c r="AJ22" i="6"/>
  <c r="FH22" i="6" s="1"/>
  <c r="AI27" i="6"/>
  <c r="FG26" i="6"/>
  <c r="G52" i="5" s="1"/>
  <c r="E52" i="5" s="1"/>
  <c r="BF38" i="2"/>
  <c r="BG38" i="2" s="1"/>
  <c r="BH38" i="2" s="1"/>
  <c r="AJ23" i="6"/>
  <c r="FH23" i="6" s="1"/>
  <c r="AN38" i="2"/>
  <c r="AO38" i="2" s="1"/>
  <c r="AP38" i="2" s="1"/>
  <c r="AJ21" i="6"/>
  <c r="FH21" i="6" s="1"/>
  <c r="BT37" i="2"/>
  <c r="AJ24" i="6" s="1"/>
  <c r="FH24" i="6" s="1"/>
  <c r="AG38" i="2"/>
  <c r="P38" i="2"/>
  <c r="Q38" i="2" s="1"/>
  <c r="Z38" i="2" s="1"/>
  <c r="CS37" i="2" l="1"/>
  <c r="CR37" i="2"/>
  <c r="CQ37" i="2"/>
  <c r="CK37" i="2"/>
  <c r="BI38" i="2"/>
  <c r="AZ38" i="2"/>
  <c r="AQ38" i="2"/>
  <c r="FG27" i="6"/>
  <c r="CC37" i="2"/>
  <c r="AH38" i="2"/>
  <c r="AI38" i="2" s="1"/>
  <c r="BO38" i="2"/>
  <c r="BP38" i="2" s="1"/>
  <c r="R38" i="2"/>
  <c r="AK18" i="6" s="1"/>
  <c r="AR38" i="2" l="1"/>
  <c r="BA38" i="2" s="1"/>
  <c r="BX38" i="2"/>
  <c r="BY38" i="2" s="1"/>
  <c r="BZ38" i="2" s="1"/>
  <c r="AJ25" i="6"/>
  <c r="FH25" i="6" s="1"/>
  <c r="FI18" i="6"/>
  <c r="AA38" i="2"/>
  <c r="CT37" i="2"/>
  <c r="M39" i="2"/>
  <c r="BQ38" i="2"/>
  <c r="BJ38" i="2" l="1"/>
  <c r="CA38" i="2"/>
  <c r="V39" i="2"/>
  <c r="W39" i="2" s="1"/>
  <c r="X39" i="2" s="1"/>
  <c r="AK19" i="6"/>
  <c r="AS38" i="2"/>
  <c r="CL37" i="2"/>
  <c r="AJ38" i="2"/>
  <c r="BR38" i="2"/>
  <c r="N39" i="2"/>
  <c r="BS38" i="2" l="1"/>
  <c r="CB38" i="2"/>
  <c r="Y39" i="2"/>
  <c r="AN39" i="2"/>
  <c r="AO39" i="2" s="1"/>
  <c r="AP39" i="2" s="1"/>
  <c r="AK21" i="6"/>
  <c r="FI21" i="6" s="1"/>
  <c r="AE39" i="2"/>
  <c r="AF39" i="2" s="1"/>
  <c r="AG39" i="2" s="1"/>
  <c r="AK20" i="6"/>
  <c r="FI20" i="6" s="1"/>
  <c r="FI19" i="6"/>
  <c r="CG38" i="2"/>
  <c r="CH38" i="2" s="1"/>
  <c r="CQ38" i="2" s="1"/>
  <c r="AJ26" i="6"/>
  <c r="BB38" i="2"/>
  <c r="CU37" i="2"/>
  <c r="BK38" i="2"/>
  <c r="O39" i="2"/>
  <c r="CP38" i="2" l="1"/>
  <c r="AQ39" i="2"/>
  <c r="AH39" i="2"/>
  <c r="CI38" i="2"/>
  <c r="AJ27" i="6"/>
  <c r="FH26" i="6"/>
  <c r="G53" i="5" s="1"/>
  <c r="E53" i="5" s="1"/>
  <c r="BF39" i="2"/>
  <c r="BG39" i="2" s="1"/>
  <c r="BH39" i="2" s="1"/>
  <c r="AK23" i="6"/>
  <c r="FI23" i="6" s="1"/>
  <c r="AW39" i="2"/>
  <c r="AX39" i="2" s="1"/>
  <c r="AY39" i="2" s="1"/>
  <c r="AK22" i="6"/>
  <c r="P39" i="2"/>
  <c r="Q39" i="2" s="1"/>
  <c r="Z39" i="2" s="1"/>
  <c r="CC38" i="2"/>
  <c r="AI39" i="2" l="1"/>
  <c r="AR39" i="2" s="1"/>
  <c r="CR38" i="2"/>
  <c r="BI39" i="2"/>
  <c r="AZ39" i="2"/>
  <c r="CJ38" i="2"/>
  <c r="FI22" i="6"/>
  <c r="FH27" i="6"/>
  <c r="BX39" i="2"/>
  <c r="BY39" i="2" s="1"/>
  <c r="BZ39" i="2" s="1"/>
  <c r="AK25" i="6"/>
  <c r="FI25" i="6" s="1"/>
  <c r="R39" i="2"/>
  <c r="BT38" i="2"/>
  <c r="BA39" i="2" l="1"/>
  <c r="BJ39" i="2" s="1"/>
  <c r="CK38" i="2"/>
  <c r="CT38" i="2" s="1"/>
  <c r="CA39" i="2"/>
  <c r="CS38" i="2"/>
  <c r="BO39" i="2"/>
  <c r="BP39" i="2" s="1"/>
  <c r="AK24" i="6"/>
  <c r="FI24" i="6" s="1"/>
  <c r="M40" i="2"/>
  <c r="N40" i="2" s="1"/>
  <c r="O40" i="2" s="1"/>
  <c r="AL18" i="6"/>
  <c r="AA39" i="2"/>
  <c r="CL38" i="2" l="1"/>
  <c r="AK26" i="6" s="1"/>
  <c r="AK27" i="6" s="1"/>
  <c r="BQ39" i="2"/>
  <c r="V40" i="2"/>
  <c r="W40" i="2" s="1"/>
  <c r="X40" i="2" s="1"/>
  <c r="AL19" i="6"/>
  <c r="FJ19" i="6" s="1"/>
  <c r="FJ18" i="6"/>
  <c r="AJ39" i="2"/>
  <c r="P40" i="2"/>
  <c r="Q40" i="2" s="1"/>
  <c r="BR39" i="2"/>
  <c r="CU38" i="2" l="1"/>
  <c r="CG39" i="2"/>
  <c r="CH39" i="2" s="1"/>
  <c r="CQ39" i="2" s="1"/>
  <c r="FI26" i="6"/>
  <c r="G54" i="5" s="1"/>
  <c r="E54" i="5" s="1"/>
  <c r="BS39" i="2"/>
  <c r="CB39" i="2" s="1"/>
  <c r="Y40" i="2"/>
  <c r="Z40" i="2" s="1"/>
  <c r="AE40" i="2"/>
  <c r="AF40" i="2" s="1"/>
  <c r="AG40" i="2" s="1"/>
  <c r="AL20" i="6"/>
  <c r="FJ20" i="6" s="1"/>
  <c r="BB39" i="2"/>
  <c r="AS39" i="2"/>
  <c r="AL21" i="6" s="1"/>
  <c r="FJ21" i="6" s="1"/>
  <c r="CP39" i="2"/>
  <c r="FI27" i="6" l="1"/>
  <c r="CI39" i="2"/>
  <c r="CJ39" i="2" s="1"/>
  <c r="CK39" i="2" s="1"/>
  <c r="AH40" i="2"/>
  <c r="AI40" i="2" s="1"/>
  <c r="AW40" i="2"/>
  <c r="AX40" i="2" s="1"/>
  <c r="AY40" i="2" s="1"/>
  <c r="AL22" i="6"/>
  <c r="FJ22" i="6" s="1"/>
  <c r="BK39" i="2"/>
  <c r="BT39" i="2"/>
  <c r="AN40" i="2"/>
  <c r="AO40" i="2" s="1"/>
  <c r="AA40" i="2"/>
  <c r="R40" i="2"/>
  <c r="AM18" i="6" s="1"/>
  <c r="CR39" i="2" l="1"/>
  <c r="AZ40" i="2"/>
  <c r="BO40" i="2"/>
  <c r="BP40" i="2" s="1"/>
  <c r="BQ40" i="2" s="1"/>
  <c r="AL24" i="6"/>
  <c r="FJ24" i="6" s="1"/>
  <c r="FK18" i="6"/>
  <c r="BF40" i="2"/>
  <c r="BG40" i="2" s="1"/>
  <c r="BH40" i="2" s="1"/>
  <c r="AL23" i="6"/>
  <c r="FJ23" i="6" s="1"/>
  <c r="V41" i="2"/>
  <c r="W41" i="2" s="1"/>
  <c r="X41" i="2" s="1"/>
  <c r="AM19" i="6"/>
  <c r="FK19" i="6" s="1"/>
  <c r="CC39" i="2"/>
  <c r="M41" i="2"/>
  <c r="AJ40" i="2"/>
  <c r="CS39" i="2"/>
  <c r="AP40" i="2"/>
  <c r="BR40" i="2" l="1"/>
  <c r="BI40" i="2"/>
  <c r="AE41" i="2"/>
  <c r="AM20" i="6"/>
  <c r="BX40" i="2"/>
  <c r="BY40" i="2" s="1"/>
  <c r="AL25" i="6"/>
  <c r="FJ25" i="6" s="1"/>
  <c r="AF41" i="2"/>
  <c r="AG41" i="2" s="1"/>
  <c r="Y41" i="2"/>
  <c r="AQ40" i="2"/>
  <c r="AR40" i="2" s="1"/>
  <c r="BA40" i="2" s="1"/>
  <c r="N41" i="2"/>
  <c r="BJ40" i="2" l="1"/>
  <c r="BS40" i="2" s="1"/>
  <c r="AH41" i="2"/>
  <c r="FK20" i="6"/>
  <c r="BZ40" i="2"/>
  <c r="CT39" i="2"/>
  <c r="CL39" i="2"/>
  <c r="AL26" i="6" s="1"/>
  <c r="O41" i="2"/>
  <c r="AS40" i="2"/>
  <c r="AM21" i="6" s="1"/>
  <c r="FK21" i="6" s="1"/>
  <c r="CA40" i="2" l="1"/>
  <c r="CB40" i="2"/>
  <c r="FJ26" i="6"/>
  <c r="G55" i="5" s="1"/>
  <c r="E55" i="5" s="1"/>
  <c r="AL27" i="6"/>
  <c r="CG40" i="2"/>
  <c r="CH40" i="2" s="1"/>
  <c r="CQ40" i="2" s="1"/>
  <c r="CU39" i="2"/>
  <c r="P41" i="2"/>
  <c r="Q41" i="2" s="1"/>
  <c r="BB40" i="2"/>
  <c r="AN41" i="2"/>
  <c r="AO41" i="2" s="1"/>
  <c r="BK40" i="2"/>
  <c r="Z41" i="2" l="1"/>
  <c r="AI41" i="2" s="1"/>
  <c r="AW41" i="2"/>
  <c r="AX41" i="2" s="1"/>
  <c r="AM22" i="6"/>
  <c r="FK22" i="6" s="1"/>
  <c r="BF41" i="2"/>
  <c r="BG41" i="2" s="1"/>
  <c r="BH41" i="2" s="1"/>
  <c r="AM23" i="6"/>
  <c r="FK23" i="6" s="1"/>
  <c r="FJ27" i="6"/>
  <c r="CI40" i="2"/>
  <c r="CP40" i="2"/>
  <c r="AP41" i="2"/>
  <c r="BT40" i="2"/>
  <c r="BI41" i="2" l="1"/>
  <c r="BO41" i="2"/>
  <c r="BP41" i="2" s="1"/>
  <c r="AM24" i="6"/>
  <c r="FK24" i="6" s="1"/>
  <c r="AY41" i="2"/>
  <c r="CJ40" i="2"/>
  <c r="CS40" i="2" s="1"/>
  <c r="CR40" i="2"/>
  <c r="CC40" i="2"/>
  <c r="AQ41" i="2"/>
  <c r="AR41" i="2" s="1"/>
  <c r="AA41" i="2"/>
  <c r="R41" i="2"/>
  <c r="AN18" i="6" s="1"/>
  <c r="CK40" i="2" l="1"/>
  <c r="CL40" i="2" s="1"/>
  <c r="AZ41" i="2"/>
  <c r="BA41" i="2" s="1"/>
  <c r="BJ41" i="2" s="1"/>
  <c r="V42" i="2"/>
  <c r="W42" i="2" s="1"/>
  <c r="X42" i="2" s="1"/>
  <c r="AN19" i="6"/>
  <c r="FL19" i="6" s="1"/>
  <c r="BX41" i="2"/>
  <c r="BY41" i="2" s="1"/>
  <c r="AM25" i="6"/>
  <c r="FK25" i="6" s="1"/>
  <c r="FL18" i="6"/>
  <c r="BQ41" i="2"/>
  <c r="M42" i="2"/>
  <c r="AJ41" i="2"/>
  <c r="BR41" i="2" l="1"/>
  <c r="BS41" i="2" s="1"/>
  <c r="CG41" i="2"/>
  <c r="CH41" i="2" s="1"/>
  <c r="CQ41" i="2" s="1"/>
  <c r="AM26" i="6"/>
  <c r="AE42" i="2"/>
  <c r="AF42" i="2" s="1"/>
  <c r="AG42" i="2" s="1"/>
  <c r="AN20" i="6"/>
  <c r="FL20" i="6" s="1"/>
  <c r="BZ41" i="2"/>
  <c r="CT40" i="2"/>
  <c r="CU40" i="2"/>
  <c r="Y42" i="2"/>
  <c r="AS41" i="2"/>
  <c r="N42" i="2"/>
  <c r="CA41" i="2" l="1"/>
  <c r="CB41" i="2" s="1"/>
  <c r="CP41" i="2"/>
  <c r="AN42" i="2"/>
  <c r="AO42" i="2" s="1"/>
  <c r="AP42" i="2" s="1"/>
  <c r="AN21" i="6"/>
  <c r="AM27" i="6"/>
  <c r="FK26" i="6"/>
  <c r="G56" i="5" s="1"/>
  <c r="E56" i="5" s="1"/>
  <c r="AH42" i="2"/>
  <c r="CI41" i="2"/>
  <c r="BB41" i="2"/>
  <c r="O42" i="2"/>
  <c r="AQ42" i="2" l="1"/>
  <c r="FK27" i="6"/>
  <c r="AW42" i="2"/>
  <c r="AX42" i="2" s="1"/>
  <c r="AY42" i="2" s="1"/>
  <c r="AN22" i="6"/>
  <c r="FL22" i="6" s="1"/>
  <c r="FL21" i="6"/>
  <c r="CR41" i="2"/>
  <c r="CJ41" i="2"/>
  <c r="CS41" i="2" s="1"/>
  <c r="BK41" i="2"/>
  <c r="AN23" i="6" s="1"/>
  <c r="FL23" i="6" s="1"/>
  <c r="P42" i="2"/>
  <c r="Q42" i="2" s="1"/>
  <c r="Z42" i="2" s="1"/>
  <c r="AI42" i="2" l="1"/>
  <c r="AR42" i="2" s="1"/>
  <c r="CK41" i="2"/>
  <c r="AZ42" i="2"/>
  <c r="CC41" i="2"/>
  <c r="BF42" i="2"/>
  <c r="BG42" i="2" s="1"/>
  <c r="R42" i="2"/>
  <c r="AO18" i="6" s="1"/>
  <c r="BA42" i="2" l="1"/>
  <c r="BX42" i="2"/>
  <c r="AN25" i="6"/>
  <c r="FL25" i="6" s="1"/>
  <c r="FM18" i="6"/>
  <c r="AA42" i="2"/>
  <c r="BY42" i="2"/>
  <c r="BZ42" i="2" s="1"/>
  <c r="BT41" i="2"/>
  <c r="CL41" i="2"/>
  <c r="M43" i="2"/>
  <c r="BH42" i="2"/>
  <c r="CA42" i="2" l="1"/>
  <c r="BO42" i="2"/>
  <c r="BP42" i="2" s="1"/>
  <c r="AN24" i="6"/>
  <c r="FL24" i="6" s="1"/>
  <c r="CG42" i="2"/>
  <c r="CH42" i="2" s="1"/>
  <c r="CI42" i="2" s="1"/>
  <c r="AN26" i="6"/>
  <c r="V43" i="2"/>
  <c r="W43" i="2" s="1"/>
  <c r="X43" i="2" s="1"/>
  <c r="AO19" i="6"/>
  <c r="CT41" i="2"/>
  <c r="CU41" i="2"/>
  <c r="N43" i="2"/>
  <c r="AJ42" i="2"/>
  <c r="AO20" i="6" s="1"/>
  <c r="FM20" i="6" s="1"/>
  <c r="BI42" i="2"/>
  <c r="BJ42" i="2" s="1"/>
  <c r="CJ42" i="2" l="1"/>
  <c r="Y43" i="2"/>
  <c r="CP42" i="2"/>
  <c r="FL26" i="6"/>
  <c r="AN27" i="6"/>
  <c r="FM19" i="6"/>
  <c r="CQ42" i="2"/>
  <c r="BQ42" i="2"/>
  <c r="O43" i="2"/>
  <c r="AE43" i="2"/>
  <c r="AF43" i="2" s="1"/>
  <c r="AS42" i="2"/>
  <c r="FL27" i="6" l="1"/>
  <c r="G57" i="5"/>
  <c r="E57" i="5" s="1"/>
  <c r="AN43" i="2"/>
  <c r="AO43" i="2" s="1"/>
  <c r="AO21" i="6"/>
  <c r="BR42" i="2"/>
  <c r="CS42" i="2" s="1"/>
  <c r="CR42" i="2"/>
  <c r="P43" i="2"/>
  <c r="Q43" i="2" s="1"/>
  <c r="Z43" i="2" s="1"/>
  <c r="BB42" i="2"/>
  <c r="AO22" i="6" s="1"/>
  <c r="FM22" i="6" s="1"/>
  <c r="BK42" i="2"/>
  <c r="AG43" i="2"/>
  <c r="BS42" i="2" l="1"/>
  <c r="FM21" i="6"/>
  <c r="BF43" i="2"/>
  <c r="BG43" i="2" s="1"/>
  <c r="BH43" i="2" s="1"/>
  <c r="AO23" i="6"/>
  <c r="FM23" i="6" s="1"/>
  <c r="AP43" i="2"/>
  <c r="AH43" i="2"/>
  <c r="AI43" i="2" s="1"/>
  <c r="AW43" i="2"/>
  <c r="AX43" i="2" s="1"/>
  <c r="CB42" i="2" l="1"/>
  <c r="CK42" i="2" s="1"/>
  <c r="BI43" i="2"/>
  <c r="AQ43" i="2"/>
  <c r="AR43" i="2" s="1"/>
  <c r="BT42" i="2"/>
  <c r="R43" i="2"/>
  <c r="AY43" i="2"/>
  <c r="M44" i="2" l="1"/>
  <c r="N44" i="2" s="1"/>
  <c r="O44" i="2" s="1"/>
  <c r="AP18" i="6"/>
  <c r="BO43" i="2"/>
  <c r="BP43" i="2" s="1"/>
  <c r="BQ43" i="2" s="1"/>
  <c r="AO24" i="6"/>
  <c r="FM24" i="6" s="1"/>
  <c r="AA43" i="2"/>
  <c r="CC42" i="2"/>
  <c r="AO25" i="6" s="1"/>
  <c r="FM25" i="6" s="1"/>
  <c r="AZ43" i="2"/>
  <c r="BA43" i="2" s="1"/>
  <c r="BJ43" i="2" s="1"/>
  <c r="BR43" i="2" l="1"/>
  <c r="BS43" i="2"/>
  <c r="FN18" i="6"/>
  <c r="V44" i="2"/>
  <c r="W44" i="2" s="1"/>
  <c r="X44" i="2" s="1"/>
  <c r="AP19" i="6"/>
  <c r="FN19" i="6" s="1"/>
  <c r="AJ43" i="2"/>
  <c r="P44" i="2"/>
  <c r="Q44" i="2" s="1"/>
  <c r="BX43" i="2"/>
  <c r="BY43" i="2" s="1"/>
  <c r="CL42" i="2"/>
  <c r="CT42" i="2"/>
  <c r="Y44" i="2" l="1"/>
  <c r="Z44" i="2" s="1"/>
  <c r="AA44" i="2" s="1"/>
  <c r="CG43" i="2"/>
  <c r="CH43" i="2" s="1"/>
  <c r="CQ43" i="2" s="1"/>
  <c r="AO26" i="6"/>
  <c r="AE44" i="2"/>
  <c r="AF44" i="2" s="1"/>
  <c r="AG44" i="2" s="1"/>
  <c r="AP20" i="6"/>
  <c r="FN20" i="6" s="1"/>
  <c r="AS43" i="2"/>
  <c r="BB43" i="2"/>
  <c r="AP22" i="6" s="1"/>
  <c r="FN22" i="6" s="1"/>
  <c r="BZ43" i="2"/>
  <c r="CU42" i="2"/>
  <c r="R44" i="2"/>
  <c r="AQ18" i="6" s="1"/>
  <c r="CP43" i="2" l="1"/>
  <c r="AH44" i="2"/>
  <c r="AI44" i="2" s="1"/>
  <c r="AN44" i="2"/>
  <c r="AO44" i="2" s="1"/>
  <c r="AP44" i="2" s="1"/>
  <c r="AP21" i="6"/>
  <c r="FN21" i="6" s="1"/>
  <c r="FO18" i="6"/>
  <c r="V45" i="2"/>
  <c r="W45" i="2" s="1"/>
  <c r="X45" i="2" s="1"/>
  <c r="AQ19" i="6"/>
  <c r="FO19" i="6" s="1"/>
  <c r="FM26" i="6"/>
  <c r="G58" i="5" s="1"/>
  <c r="E58" i="5" s="1"/>
  <c r="AO27" i="6"/>
  <c r="BT43" i="2"/>
  <c r="CI43" i="2"/>
  <c r="CA43" i="2"/>
  <c r="CB43" i="2" s="1"/>
  <c r="AW44" i="2"/>
  <c r="AX44" i="2" s="1"/>
  <c r="M45" i="2"/>
  <c r="CJ43" i="2" l="1"/>
  <c r="CK43" i="2" s="1"/>
  <c r="AQ44" i="2"/>
  <c r="AR44" i="2" s="1"/>
  <c r="AS44" i="2" s="1"/>
  <c r="FM27" i="6"/>
  <c r="BO44" i="2"/>
  <c r="BP44" i="2" s="1"/>
  <c r="BQ44" i="2" s="1"/>
  <c r="AP24" i="6"/>
  <c r="FN24" i="6" s="1"/>
  <c r="BK43" i="2"/>
  <c r="CR43" i="2"/>
  <c r="Y45" i="2"/>
  <c r="N45" i="2"/>
  <c r="AJ44" i="2"/>
  <c r="AQ20" i="6" s="1"/>
  <c r="FO20" i="6" s="1"/>
  <c r="AY44" i="2"/>
  <c r="CS43" i="2" l="1"/>
  <c r="CL43" i="2"/>
  <c r="CG44" i="2" s="1"/>
  <c r="CH44" i="2" s="1"/>
  <c r="BR44" i="2"/>
  <c r="AN45" i="2"/>
  <c r="AO45" i="2" s="1"/>
  <c r="AP45" i="2" s="1"/>
  <c r="AQ21" i="6"/>
  <c r="FO21" i="6" s="1"/>
  <c r="BF44" i="2"/>
  <c r="BG44" i="2" s="1"/>
  <c r="BH44" i="2" s="1"/>
  <c r="AP23" i="6"/>
  <c r="FN23" i="6" s="1"/>
  <c r="AP26" i="6"/>
  <c r="CC43" i="2"/>
  <c r="CT43" i="2"/>
  <c r="AZ44" i="2"/>
  <c r="BA44" i="2" s="1"/>
  <c r="AE45" i="2"/>
  <c r="AF45" i="2" s="1"/>
  <c r="O45" i="2"/>
  <c r="BI44" i="2" l="1"/>
  <c r="BJ44" i="2" s="1"/>
  <c r="BS44" i="2" s="1"/>
  <c r="BX44" i="2"/>
  <c r="BY44" i="2" s="1"/>
  <c r="BZ44" i="2" s="1"/>
  <c r="AP25" i="6"/>
  <c r="FN25" i="6" s="1"/>
  <c r="FN26" i="6"/>
  <c r="G59" i="5" s="1"/>
  <c r="E59" i="5" s="1"/>
  <c r="AQ45" i="2"/>
  <c r="CU43" i="2"/>
  <c r="CI44" i="2"/>
  <c r="P45" i="2"/>
  <c r="Q45" i="2" s="1"/>
  <c r="Z45" i="2" s="1"/>
  <c r="AG45" i="2"/>
  <c r="BB44" i="2"/>
  <c r="AQ22" i="6" s="1"/>
  <c r="FO22" i="6" s="1"/>
  <c r="CA44" i="2" l="1"/>
  <c r="CB44" i="2"/>
  <c r="CP44" i="2"/>
  <c r="CQ44" i="2"/>
  <c r="AP27" i="6"/>
  <c r="FN27" i="6"/>
  <c r="BK44" i="2"/>
  <c r="CJ44" i="2"/>
  <c r="CS44" i="2" s="1"/>
  <c r="CR44" i="2"/>
  <c r="AW45" i="2"/>
  <c r="AX45" i="2" s="1"/>
  <c r="R45" i="2"/>
  <c r="AR18" i="6" s="1"/>
  <c r="BT44" i="2"/>
  <c r="AH45" i="2"/>
  <c r="AI45" i="2" s="1"/>
  <c r="AR45" i="2" s="1"/>
  <c r="CK44" i="2" l="1"/>
  <c r="BO45" i="2"/>
  <c r="AQ24" i="6"/>
  <c r="FO24" i="6" s="1"/>
  <c r="BF45" i="2"/>
  <c r="BG45" i="2" s="1"/>
  <c r="BH45" i="2" s="1"/>
  <c r="AQ23" i="6"/>
  <c r="FO23" i="6" s="1"/>
  <c r="FP18" i="6"/>
  <c r="BP45" i="2"/>
  <c r="BQ45" i="2" s="1"/>
  <c r="M46" i="2"/>
  <c r="AY45" i="2"/>
  <c r="AA45" i="2"/>
  <c r="BR45" i="2" l="1"/>
  <c r="BI45" i="2"/>
  <c r="V46" i="2"/>
  <c r="AR19" i="6"/>
  <c r="AZ45" i="2"/>
  <c r="N46" i="2"/>
  <c r="O46" i="2" s="1"/>
  <c r="W46" i="2"/>
  <c r="X46" i="2" s="1"/>
  <c r="CC44" i="2"/>
  <c r="AQ25" i="6" s="1"/>
  <c r="FO25" i="6" s="1"/>
  <c r="CL44" i="2"/>
  <c r="BA45" i="2" l="1"/>
  <c r="CG45" i="2"/>
  <c r="CH45" i="2" s="1"/>
  <c r="CI45" i="2" s="1"/>
  <c r="AQ26" i="6"/>
  <c r="FP19" i="6"/>
  <c r="P46" i="2"/>
  <c r="Q46" i="2" s="1"/>
  <c r="Y46" i="2"/>
  <c r="BX45" i="2"/>
  <c r="BY45" i="2" s="1"/>
  <c r="CU44" i="2"/>
  <c r="AJ45" i="2"/>
  <c r="AR20" i="6" s="1"/>
  <c r="FP20" i="6" s="1"/>
  <c r="CT44" i="2"/>
  <c r="Z46" i="2" l="1"/>
  <c r="BJ45" i="2"/>
  <c r="BS45" i="2" s="1"/>
  <c r="CJ45" i="2"/>
  <c r="BB45" i="2"/>
  <c r="AW46" i="2" s="1"/>
  <c r="AX46" i="2" s="1"/>
  <c r="AY46" i="2" s="1"/>
  <c r="AQ27" i="6"/>
  <c r="FO26" i="6"/>
  <c r="G60" i="5" s="1"/>
  <c r="E60" i="5" s="1"/>
  <c r="AR22" i="6"/>
  <c r="FP22" i="6" s="1"/>
  <c r="CQ45" i="2"/>
  <c r="AE46" i="2"/>
  <c r="AF46" i="2" s="1"/>
  <c r="BZ45" i="2"/>
  <c r="CP45" i="2"/>
  <c r="R46" i="2"/>
  <c r="AS18" i="6" s="1"/>
  <c r="AS45" i="2"/>
  <c r="BK45" i="2" l="1"/>
  <c r="BF46" i="2" s="1"/>
  <c r="BG46" i="2" s="1"/>
  <c r="BH46" i="2" s="1"/>
  <c r="AR23" i="6"/>
  <c r="FP23" i="6" s="1"/>
  <c r="FQ18" i="6"/>
  <c r="AN46" i="2"/>
  <c r="AO46" i="2" s="1"/>
  <c r="AR21" i="6"/>
  <c r="FO27" i="6"/>
  <c r="AZ46" i="2"/>
  <c r="BT45" i="2"/>
  <c r="M47" i="2"/>
  <c r="AG46" i="2"/>
  <c r="AA46" i="2"/>
  <c r="CA45" i="2"/>
  <c r="CB45" i="2" s="1"/>
  <c r="CK45" i="2" s="1"/>
  <c r="CR45" i="2"/>
  <c r="BI46" i="2" l="1"/>
  <c r="V47" i="2"/>
  <c r="W47" i="2" s="1"/>
  <c r="X47" i="2" s="1"/>
  <c r="AS19" i="6"/>
  <c r="FP21" i="6"/>
  <c r="BO46" i="2"/>
  <c r="BP46" i="2" s="1"/>
  <c r="AR24" i="6"/>
  <c r="FP24" i="6" s="1"/>
  <c r="AP46" i="2"/>
  <c r="N47" i="2"/>
  <c r="O47" i="2" s="1"/>
  <c r="AH46" i="2"/>
  <c r="AI46" i="2" s="1"/>
  <c r="CS45" i="2"/>
  <c r="CC45" i="2"/>
  <c r="AR25" i="6" s="1"/>
  <c r="FP25" i="6" s="1"/>
  <c r="FQ19" i="6" l="1"/>
  <c r="AQ46" i="2"/>
  <c r="AR46" i="2" s="1"/>
  <c r="BA46" i="2" s="1"/>
  <c r="BQ46" i="2"/>
  <c r="P47" i="2"/>
  <c r="Q47" i="2" s="1"/>
  <c r="Y47" i="2"/>
  <c r="BX46" i="2"/>
  <c r="BY46" i="2" s="1"/>
  <c r="CL45" i="2"/>
  <c r="Z47" i="2" l="1"/>
  <c r="BJ46" i="2"/>
  <c r="BR46" i="2"/>
  <c r="CG46" i="2"/>
  <c r="CH46" i="2" s="1"/>
  <c r="CQ46" i="2" s="1"/>
  <c r="AR26" i="6"/>
  <c r="CU45" i="2"/>
  <c r="AS46" i="2"/>
  <c r="BZ46" i="2"/>
  <c r="CT45" i="2"/>
  <c r="AJ46" i="2"/>
  <c r="AS20" i="6" s="1"/>
  <c r="BS46" i="2" l="1"/>
  <c r="CP46" i="2"/>
  <c r="FP26" i="6"/>
  <c r="G61" i="5" s="1"/>
  <c r="E61" i="5" s="1"/>
  <c r="AR27" i="6"/>
  <c r="FQ20" i="6"/>
  <c r="AN47" i="2"/>
  <c r="AO47" i="2" s="1"/>
  <c r="AP47" i="2" s="1"/>
  <c r="AS21" i="6"/>
  <c r="FQ21" i="6" s="1"/>
  <c r="CI46" i="2"/>
  <c r="AA47" i="2"/>
  <c r="R47" i="2"/>
  <c r="AT18" i="6" s="1"/>
  <c r="AE47" i="2"/>
  <c r="AF47" i="2" s="1"/>
  <c r="CA46" i="2"/>
  <c r="CB46" i="2" l="1"/>
  <c r="CJ46" i="2"/>
  <c r="CS46" i="2" s="1"/>
  <c r="FR18" i="6"/>
  <c r="V48" i="2"/>
  <c r="W48" i="2" s="1"/>
  <c r="X48" i="2" s="1"/>
  <c r="AT19" i="6"/>
  <c r="FR19" i="6" s="1"/>
  <c r="FP27" i="6"/>
  <c r="CR46" i="2"/>
  <c r="AQ47" i="2"/>
  <c r="AG47" i="2"/>
  <c r="BB46" i="2"/>
  <c r="AS22" i="6" s="1"/>
  <c r="FQ22" i="6" s="1"/>
  <c r="M48" i="2"/>
  <c r="BK46" i="2"/>
  <c r="CK46" i="2" l="1"/>
  <c r="BF47" i="2"/>
  <c r="AS23" i="6"/>
  <c r="FQ23" i="6" s="1"/>
  <c r="BG47" i="2"/>
  <c r="BH47" i="2" s="1"/>
  <c r="Y48" i="2"/>
  <c r="BT46" i="2"/>
  <c r="N48" i="2"/>
  <c r="AW47" i="2"/>
  <c r="AX47" i="2" s="1"/>
  <c r="AH47" i="2"/>
  <c r="AI47" i="2" s="1"/>
  <c r="AR47" i="2" s="1"/>
  <c r="BO47" i="2" l="1"/>
  <c r="AS24" i="6"/>
  <c r="FQ24" i="6" s="1"/>
  <c r="BI47" i="2"/>
  <c r="BP47" i="2"/>
  <c r="BQ47" i="2" s="1"/>
  <c r="CC46" i="2"/>
  <c r="AY47" i="2"/>
  <c r="AJ47" i="2"/>
  <c r="AT20" i="6" s="1"/>
  <c r="O48" i="2"/>
  <c r="BR47" i="2" l="1"/>
  <c r="BX47" i="2"/>
  <c r="BY47" i="2" s="1"/>
  <c r="BZ47" i="2" s="1"/>
  <c r="AS25" i="6"/>
  <c r="FQ25" i="6" s="1"/>
  <c r="FR20" i="6"/>
  <c r="CL46" i="2"/>
  <c r="AS26" i="6" s="1"/>
  <c r="P48" i="2"/>
  <c r="AS47" i="2"/>
  <c r="AE48" i="2"/>
  <c r="AF48" i="2" s="1"/>
  <c r="AZ47" i="2"/>
  <c r="BA47" i="2" s="1"/>
  <c r="BJ47" i="2" s="1"/>
  <c r="BS47" i="2" l="1"/>
  <c r="CA47" i="2"/>
  <c r="Q48" i="2"/>
  <c r="Z48" i="2" s="1"/>
  <c r="AS27" i="6"/>
  <c r="FQ26" i="6"/>
  <c r="G62" i="5" s="1"/>
  <c r="E62" i="5" s="1"/>
  <c r="AN48" i="2"/>
  <c r="AO48" i="2" s="1"/>
  <c r="AP48" i="2" s="1"/>
  <c r="AT21" i="6"/>
  <c r="CT46" i="2"/>
  <c r="BB47" i="2"/>
  <c r="AG48" i="2"/>
  <c r="CG47" i="2"/>
  <c r="CH47" i="2" s="1"/>
  <c r="CQ47" i="2" s="1"/>
  <c r="CU46" i="2"/>
  <c r="CB47" i="2" l="1"/>
  <c r="FR21" i="6"/>
  <c r="AW48" i="2"/>
  <c r="AT22" i="6"/>
  <c r="FR22" i="6" s="1"/>
  <c r="FQ27" i="6"/>
  <c r="AQ48" i="2"/>
  <c r="AX48" i="2"/>
  <c r="BK47" i="2"/>
  <c r="CI47" i="2"/>
  <c r="CP47" i="2"/>
  <c r="AA48" i="2"/>
  <c r="R48" i="2"/>
  <c r="AU18" i="6" s="1"/>
  <c r="AH48" i="2"/>
  <c r="AI48" i="2" s="1"/>
  <c r="AR48" i="2" l="1"/>
  <c r="BF48" i="2"/>
  <c r="AT23" i="6"/>
  <c r="FR23" i="6" s="1"/>
  <c r="FS18" i="6"/>
  <c r="V49" i="2"/>
  <c r="W49" i="2" s="1"/>
  <c r="X49" i="2" s="1"/>
  <c r="AU19" i="6"/>
  <c r="FS19" i="6" s="1"/>
  <c r="AS48" i="2"/>
  <c r="BG48" i="2"/>
  <c r="BH48" i="2" s="1"/>
  <c r="AY48" i="2"/>
  <c r="BT47" i="2"/>
  <c r="M49" i="2"/>
  <c r="CJ47" i="2"/>
  <c r="CK47" i="2" s="1"/>
  <c r="CR47" i="2"/>
  <c r="AN49" i="2" l="1"/>
  <c r="AU21" i="6"/>
  <c r="FS21" i="6" s="1"/>
  <c r="BO48" i="2"/>
  <c r="AT24" i="6"/>
  <c r="FR24" i="6" s="1"/>
  <c r="BI48" i="2"/>
  <c r="AZ48" i="2"/>
  <c r="BP48" i="2"/>
  <c r="BQ48" i="2" s="1"/>
  <c r="AO49" i="2"/>
  <c r="AP49" i="2" s="1"/>
  <c r="CC47" i="2"/>
  <c r="AJ48" i="2"/>
  <c r="Y49" i="2"/>
  <c r="CS47" i="2"/>
  <c r="N49" i="2"/>
  <c r="BA48" i="2" l="1"/>
  <c r="BJ48" i="2" s="1"/>
  <c r="BK48" i="2" s="1"/>
  <c r="AU23" i="6" s="1"/>
  <c r="FS23" i="6" s="1"/>
  <c r="AE49" i="2"/>
  <c r="AU20" i="6"/>
  <c r="BX48" i="2"/>
  <c r="BY48" i="2" s="1"/>
  <c r="BZ48" i="2" s="1"/>
  <c r="AT25" i="6"/>
  <c r="FR25" i="6" s="1"/>
  <c r="BR48" i="2"/>
  <c r="AQ49" i="2"/>
  <c r="AF49" i="2"/>
  <c r="CT47" i="2"/>
  <c r="O49" i="2"/>
  <c r="BS48" i="2" l="1"/>
  <c r="BT48" i="2" s="1"/>
  <c r="BB48" i="2"/>
  <c r="AW49" i="2" s="1"/>
  <c r="AX49" i="2" s="1"/>
  <c r="AY49" i="2" s="1"/>
  <c r="FS20" i="6"/>
  <c r="CA48" i="2"/>
  <c r="AG49" i="2"/>
  <c r="CL47" i="2"/>
  <c r="P49" i="2"/>
  <c r="BF49" i="2"/>
  <c r="BG49" i="2" s="1"/>
  <c r="AU22" i="6" l="1"/>
  <c r="FS22" i="6" s="1"/>
  <c r="CB48" i="2"/>
  <c r="CC48" i="2" s="1"/>
  <c r="AZ49" i="2"/>
  <c r="Q49" i="2"/>
  <c r="R49" i="2" s="1"/>
  <c r="AV18" i="6" s="1"/>
  <c r="BO49" i="2"/>
  <c r="BP49" i="2" s="1"/>
  <c r="BQ49" i="2" s="1"/>
  <c r="AU24" i="6"/>
  <c r="FS24" i="6" s="1"/>
  <c r="CU47" i="2"/>
  <c r="AT26" i="6"/>
  <c r="AH49" i="2"/>
  <c r="CG48" i="2"/>
  <c r="BH49" i="2"/>
  <c r="Z49" i="2" l="1"/>
  <c r="AA49" i="2" s="1"/>
  <c r="BX49" i="2"/>
  <c r="BY49" i="2" s="1"/>
  <c r="AU25" i="6"/>
  <c r="FS25" i="6" s="1"/>
  <c r="FR26" i="6"/>
  <c r="G63" i="5" s="1"/>
  <c r="E63" i="5" s="1"/>
  <c r="AT27" i="6"/>
  <c r="FT18" i="6"/>
  <c r="BR49" i="2"/>
  <c r="CH48" i="2"/>
  <c r="CQ48" i="2" s="1"/>
  <c r="CP48" i="2"/>
  <c r="M50" i="2"/>
  <c r="BI49" i="2"/>
  <c r="V50" i="2" l="1"/>
  <c r="W50" i="2" s="1"/>
  <c r="X50" i="2" s="1"/>
  <c r="Y50" i="2" s="1"/>
  <c r="AV19" i="6"/>
  <c r="FT19" i="6" s="1"/>
  <c r="AI49" i="2"/>
  <c r="AJ49" i="2" s="1"/>
  <c r="AE50" i="2" s="1"/>
  <c r="AF50" i="2" s="1"/>
  <c r="AG50" i="2" s="1"/>
  <c r="FR27" i="6"/>
  <c r="CI48" i="2"/>
  <c r="BZ49" i="2"/>
  <c r="N50" i="2"/>
  <c r="AV20" i="6" l="1"/>
  <c r="FT20" i="6" s="1"/>
  <c r="AR49" i="2"/>
  <c r="BA49" i="2" s="1"/>
  <c r="BJ49" i="2" s="1"/>
  <c r="CA49" i="2"/>
  <c r="AH50" i="2"/>
  <c r="CJ48" i="2"/>
  <c r="CK48" i="2" s="1"/>
  <c r="CR48" i="2"/>
  <c r="O50" i="2"/>
  <c r="BB49" i="2" l="1"/>
  <c r="AW50" i="2" s="1"/>
  <c r="AX50" i="2" s="1"/>
  <c r="AY50" i="2" s="1"/>
  <c r="AS49" i="2"/>
  <c r="BS49" i="2"/>
  <c r="CB49" i="2" s="1"/>
  <c r="AV22" i="6"/>
  <c r="FT22" i="6" s="1"/>
  <c r="CT48" i="2"/>
  <c r="CS48" i="2"/>
  <c r="P50" i="2"/>
  <c r="Q50" i="2" s="1"/>
  <c r="Z50" i="2" s="1"/>
  <c r="BT49" i="2" l="1"/>
  <c r="AN50" i="2"/>
  <c r="AV21" i="6"/>
  <c r="FT21" i="6" s="1"/>
  <c r="AI50" i="2"/>
  <c r="BO50" i="2"/>
  <c r="BP50" i="2" s="1"/>
  <c r="BQ50" i="2" s="1"/>
  <c r="AV24" i="6"/>
  <c r="FT24" i="6" s="1"/>
  <c r="CL48" i="2"/>
  <c r="AZ50" i="2"/>
  <c r="CC49" i="2"/>
  <c r="BK49" i="2"/>
  <c r="AO50" i="2" l="1"/>
  <c r="AP50" i="2" s="1"/>
  <c r="AQ50" i="2" s="1"/>
  <c r="AR50" i="2" s="1"/>
  <c r="BA50" i="2" s="1"/>
  <c r="BX50" i="2"/>
  <c r="AV25" i="6"/>
  <c r="FT25" i="6" s="1"/>
  <c r="BF50" i="2"/>
  <c r="BG50" i="2" s="1"/>
  <c r="AV23" i="6"/>
  <c r="FT23" i="6" s="1"/>
  <c r="CG49" i="2"/>
  <c r="CH49" i="2" s="1"/>
  <c r="CQ49" i="2" s="1"/>
  <c r="AU26" i="6"/>
  <c r="CU48" i="2"/>
  <c r="BR50" i="2"/>
  <c r="BY50" i="2"/>
  <c r="BZ50" i="2" s="1"/>
  <c r="AA50" i="2"/>
  <c r="R50" i="2"/>
  <c r="AW18" i="6" s="1"/>
  <c r="CP49" i="2" l="1"/>
  <c r="FU18" i="6"/>
  <c r="AU27" i="6"/>
  <c r="FS26" i="6"/>
  <c r="G64" i="5" s="1"/>
  <c r="E64" i="5" s="1"/>
  <c r="V51" i="2"/>
  <c r="W51" i="2" s="1"/>
  <c r="X51" i="2" s="1"/>
  <c r="AW19" i="6"/>
  <c r="FU19" i="6" s="1"/>
  <c r="CA50" i="2"/>
  <c r="CI49" i="2"/>
  <c r="BH50" i="2"/>
  <c r="M51" i="2"/>
  <c r="FS27" i="6" l="1"/>
  <c r="BI50" i="2"/>
  <c r="BJ50" i="2" s="1"/>
  <c r="BS50" i="2" s="1"/>
  <c r="CR49" i="2"/>
  <c r="CJ49" i="2"/>
  <c r="CK49" i="2" s="1"/>
  <c r="Y51" i="2"/>
  <c r="AJ50" i="2"/>
  <c r="AW20" i="6" s="1"/>
  <c r="FU20" i="6" s="1"/>
  <c r="AS50" i="2"/>
  <c r="N51" i="2"/>
  <c r="CB50" i="2" l="1"/>
  <c r="AN51" i="2"/>
  <c r="AO51" i="2" s="1"/>
  <c r="AP51" i="2" s="1"/>
  <c r="AW21" i="6"/>
  <c r="FU21" i="6" s="1"/>
  <c r="CT49" i="2"/>
  <c r="CS49" i="2"/>
  <c r="O51" i="2"/>
  <c r="AE51" i="2"/>
  <c r="AF51" i="2" s="1"/>
  <c r="BB50" i="2"/>
  <c r="AW51" i="2" l="1"/>
  <c r="AX51" i="2" s="1"/>
  <c r="AW22" i="6"/>
  <c r="FU22" i="6" s="1"/>
  <c r="CL49" i="2"/>
  <c r="AQ51" i="2"/>
  <c r="AG51" i="2"/>
  <c r="BK50" i="2"/>
  <c r="P51" i="2"/>
  <c r="Q51" i="2" s="1"/>
  <c r="Z51" i="2" s="1"/>
  <c r="BF51" i="2" l="1"/>
  <c r="AW23" i="6"/>
  <c r="FU23" i="6" s="1"/>
  <c r="CG50" i="2"/>
  <c r="CH50" i="2" s="1"/>
  <c r="CQ50" i="2" s="1"/>
  <c r="AV26" i="6"/>
  <c r="CU49" i="2"/>
  <c r="BG51" i="2"/>
  <c r="BH51" i="2" s="1"/>
  <c r="AY51" i="2"/>
  <c r="AH51" i="2"/>
  <c r="AI51" i="2" l="1"/>
  <c r="AR51" i="2" s="1"/>
  <c r="CP50" i="2"/>
  <c r="AV27" i="6"/>
  <c r="FT26" i="6"/>
  <c r="G65" i="5" s="1"/>
  <c r="E65" i="5" s="1"/>
  <c r="BI51" i="2"/>
  <c r="AZ51" i="2"/>
  <c r="CI50" i="2"/>
  <c r="BT50" i="2"/>
  <c r="AW24" i="6" s="1"/>
  <c r="FU24" i="6" s="1"/>
  <c r="CC50" i="2"/>
  <c r="AA51" i="2"/>
  <c r="R51" i="2"/>
  <c r="AX18" i="6" s="1"/>
  <c r="BA51" i="2" l="1"/>
  <c r="BJ51" i="2" s="1"/>
  <c r="FV18" i="6"/>
  <c r="FT27" i="6"/>
  <c r="V52" i="2"/>
  <c r="W52" i="2" s="1"/>
  <c r="X52" i="2" s="1"/>
  <c r="AX19" i="6"/>
  <c r="FV19" i="6" s="1"/>
  <c r="BX51" i="2"/>
  <c r="BY51" i="2" s="1"/>
  <c r="BZ51" i="2" s="1"/>
  <c r="AW25" i="6"/>
  <c r="FU25" i="6" s="1"/>
  <c r="CJ50" i="2"/>
  <c r="CS50" i="2" s="1"/>
  <c r="CR50" i="2"/>
  <c r="M52" i="2"/>
  <c r="AJ51" i="2"/>
  <c r="BO51" i="2"/>
  <c r="BP51" i="2" s="1"/>
  <c r="CK50" i="2" l="1"/>
  <c r="CL50" i="2" s="1"/>
  <c r="AE52" i="2"/>
  <c r="AF52" i="2" s="1"/>
  <c r="AG52" i="2" s="1"/>
  <c r="AX20" i="6"/>
  <c r="FV20" i="6" s="1"/>
  <c r="CA51" i="2"/>
  <c r="AS51" i="2"/>
  <c r="N52" i="2"/>
  <c r="BQ51" i="2"/>
  <c r="Y52" i="2"/>
  <c r="AN52" i="2" l="1"/>
  <c r="AO52" i="2" s="1"/>
  <c r="AP52" i="2" s="1"/>
  <c r="AX21" i="6"/>
  <c r="FV21" i="6" s="1"/>
  <c r="CG51" i="2"/>
  <c r="CH51" i="2" s="1"/>
  <c r="CI51" i="2" s="1"/>
  <c r="AW26" i="6"/>
  <c r="AH52" i="2"/>
  <c r="CU50" i="2"/>
  <c r="CT50" i="2"/>
  <c r="BB51" i="2"/>
  <c r="AX22" i="6" s="1"/>
  <c r="FV22" i="6" s="1"/>
  <c r="O52" i="2"/>
  <c r="BR51" i="2"/>
  <c r="CJ51" i="2" l="1"/>
  <c r="CP51" i="2"/>
  <c r="BS51" i="2"/>
  <c r="CB51" i="2" s="1"/>
  <c r="CR51" i="2"/>
  <c r="AW27" i="6"/>
  <c r="FU26" i="6"/>
  <c r="G66" i="5" s="1"/>
  <c r="E66" i="5" s="1"/>
  <c r="CQ51" i="2"/>
  <c r="AQ52" i="2"/>
  <c r="BK51" i="2"/>
  <c r="CS51" i="2"/>
  <c r="P52" i="2"/>
  <c r="Q52" i="2" s="1"/>
  <c r="AW52" i="2"/>
  <c r="AX52" i="2" s="1"/>
  <c r="CK51" i="2" l="1"/>
  <c r="Z52" i="2"/>
  <c r="AI52" i="2" s="1"/>
  <c r="FU27" i="6"/>
  <c r="BF52" i="2"/>
  <c r="BG52" i="2" s="1"/>
  <c r="AX23" i="6"/>
  <c r="FV23" i="6" s="1"/>
  <c r="BT51" i="2"/>
  <c r="AY52" i="2"/>
  <c r="R52" i="2"/>
  <c r="AY18" i="6" s="1"/>
  <c r="AR52" i="2" l="1"/>
  <c r="BO52" i="2"/>
  <c r="AX24" i="6"/>
  <c r="FV24" i="6" s="1"/>
  <c r="FW18" i="6"/>
  <c r="AA52" i="2"/>
  <c r="BP52" i="2"/>
  <c r="BH52" i="2"/>
  <c r="CL51" i="2"/>
  <c r="AJ52" i="2"/>
  <c r="M53" i="2"/>
  <c r="AZ52" i="2"/>
  <c r="BA52" i="2" l="1"/>
  <c r="AE53" i="2"/>
  <c r="AF53" i="2" s="1"/>
  <c r="AG53" i="2" s="1"/>
  <c r="AY20" i="6"/>
  <c r="FW20" i="6" s="1"/>
  <c r="V53" i="2"/>
  <c r="W53" i="2" s="1"/>
  <c r="X53" i="2" s="1"/>
  <c r="Y53" i="2" s="1"/>
  <c r="AY19" i="6"/>
  <c r="CG52" i="2"/>
  <c r="CH52" i="2" s="1"/>
  <c r="CI52" i="2" s="1"/>
  <c r="AX26" i="6"/>
  <c r="BI52" i="2"/>
  <c r="BJ52" i="2" s="1"/>
  <c r="BQ52" i="2"/>
  <c r="CC51" i="2"/>
  <c r="AS52" i="2"/>
  <c r="CT51" i="2"/>
  <c r="N53" i="2"/>
  <c r="AN53" i="2" l="1"/>
  <c r="AY21" i="6"/>
  <c r="FW21" i="6" s="1"/>
  <c r="CU51" i="2"/>
  <c r="AX25" i="6"/>
  <c r="FV25" i="6" s="1"/>
  <c r="FV26" i="6"/>
  <c r="G67" i="5" s="1"/>
  <c r="E67" i="5" s="1"/>
  <c r="FW19" i="6"/>
  <c r="CJ52" i="2"/>
  <c r="BR52" i="2"/>
  <c r="BS52" i="2" s="1"/>
  <c r="AH53" i="2"/>
  <c r="AO53" i="2"/>
  <c r="AP53" i="2" s="1"/>
  <c r="BX52" i="2"/>
  <c r="BK52" i="2"/>
  <c r="O53" i="2"/>
  <c r="BF53" i="2" l="1"/>
  <c r="AY23" i="6"/>
  <c r="FW23" i="6" s="1"/>
  <c r="FV27" i="6"/>
  <c r="AX27" i="6"/>
  <c r="AQ53" i="2"/>
  <c r="BY52" i="2"/>
  <c r="CQ52" i="2" s="1"/>
  <c r="BG53" i="2"/>
  <c r="BH53" i="2" s="1"/>
  <c r="P53" i="2"/>
  <c r="Q53" i="2" s="1"/>
  <c r="Z53" i="2" s="1"/>
  <c r="CP52" i="2"/>
  <c r="BB52" i="2"/>
  <c r="BT52" i="2"/>
  <c r="AI53" i="2" l="1"/>
  <c r="AR53" i="2" s="1"/>
  <c r="AW53" i="2"/>
  <c r="AX53" i="2" s="1"/>
  <c r="AY22" i="6"/>
  <c r="BO53" i="2"/>
  <c r="BP53" i="2" s="1"/>
  <c r="AY24" i="6"/>
  <c r="FW24" i="6" s="1"/>
  <c r="AA53" i="2"/>
  <c r="BI53" i="2"/>
  <c r="BZ52" i="2"/>
  <c r="R53" i="2"/>
  <c r="AZ18" i="6" s="1"/>
  <c r="BQ53" i="2" l="1"/>
  <c r="FX18" i="6"/>
  <c r="V54" i="2"/>
  <c r="W54" i="2" s="1"/>
  <c r="X54" i="2" s="1"/>
  <c r="AZ19" i="6"/>
  <c r="FX19" i="6" s="1"/>
  <c r="FW22" i="6"/>
  <c r="CR52" i="2"/>
  <c r="CA52" i="2"/>
  <c r="CB52" i="2" s="1"/>
  <c r="CK52" i="2" s="1"/>
  <c r="AY53" i="2"/>
  <c r="M54" i="2"/>
  <c r="CL52" i="2" l="1"/>
  <c r="BR53" i="2"/>
  <c r="AS53" i="2"/>
  <c r="AZ53" i="2"/>
  <c r="BA53" i="2" s="1"/>
  <c r="BJ53" i="2" s="1"/>
  <c r="CS52" i="2"/>
  <c r="Y54" i="2"/>
  <c r="N54" i="2"/>
  <c r="AJ53" i="2"/>
  <c r="AZ20" i="6" s="1"/>
  <c r="FX20" i="6" s="1"/>
  <c r="BS53" i="2" l="1"/>
  <c r="AN54" i="2"/>
  <c r="AO54" i="2" s="1"/>
  <c r="AP54" i="2" s="1"/>
  <c r="AZ21" i="6"/>
  <c r="FX21" i="6" s="1"/>
  <c r="CG53" i="2"/>
  <c r="CH53" i="2" s="1"/>
  <c r="AY26" i="6"/>
  <c r="BB53" i="2"/>
  <c r="CT52" i="2"/>
  <c r="CC52" i="2"/>
  <c r="AY25" i="6" s="1"/>
  <c r="FW25" i="6" s="1"/>
  <c r="O54" i="2"/>
  <c r="AE54" i="2"/>
  <c r="AF54" i="2" s="1"/>
  <c r="AQ54" i="2" l="1"/>
  <c r="CI53" i="2"/>
  <c r="AW54" i="2"/>
  <c r="AX54" i="2" s="1"/>
  <c r="AY54" i="2" s="1"/>
  <c r="AZ22" i="6"/>
  <c r="FX22" i="6" s="1"/>
  <c r="FW26" i="6"/>
  <c r="G68" i="5" s="1"/>
  <c r="E68" i="5" s="1"/>
  <c r="AY27" i="6"/>
  <c r="BK53" i="2"/>
  <c r="BX53" i="2"/>
  <c r="CU52" i="2"/>
  <c r="P54" i="2"/>
  <c r="Q54" i="2" s="1"/>
  <c r="Z54" i="2" s="1"/>
  <c r="BT53" i="2"/>
  <c r="AG54" i="2"/>
  <c r="CJ53" i="2" l="1"/>
  <c r="AZ54" i="2"/>
  <c r="BO54" i="2"/>
  <c r="BP54" i="2" s="1"/>
  <c r="AZ24" i="6"/>
  <c r="FX24" i="6" s="1"/>
  <c r="BF54" i="2"/>
  <c r="BG54" i="2" s="1"/>
  <c r="AZ23" i="6"/>
  <c r="FX23" i="6" s="1"/>
  <c r="FW27" i="6"/>
  <c r="R54" i="2"/>
  <c r="AA54" i="2"/>
  <c r="BY53" i="2"/>
  <c r="CQ53" i="2" s="1"/>
  <c r="CP53" i="2"/>
  <c r="AH54" i="2"/>
  <c r="AI54" i="2" s="1"/>
  <c r="AR54" i="2" s="1"/>
  <c r="BA54" i="2" l="1"/>
  <c r="BH54" i="2"/>
  <c r="M55" i="2"/>
  <c r="N55" i="2" s="1"/>
  <c r="BA18" i="6"/>
  <c r="V55" i="2"/>
  <c r="W55" i="2" s="1"/>
  <c r="X55" i="2" s="1"/>
  <c r="BA19" i="6"/>
  <c r="FY19" i="6" s="1"/>
  <c r="BZ53" i="2"/>
  <c r="BQ54" i="2"/>
  <c r="BI54" i="2" l="1"/>
  <c r="BJ54" i="2" s="1"/>
  <c r="FY18" i="6"/>
  <c r="AS54" i="2"/>
  <c r="BR54" i="2"/>
  <c r="CR53" i="2"/>
  <c r="CA53" i="2"/>
  <c r="CS53" i="2" s="1"/>
  <c r="AJ54" i="2"/>
  <c r="BA20" i="6" s="1"/>
  <c r="FY20" i="6" s="1"/>
  <c r="O55" i="2"/>
  <c r="Y55" i="2"/>
  <c r="BS54" i="2" l="1"/>
  <c r="CB53" i="2"/>
  <c r="CK53" i="2" s="1"/>
  <c r="AN55" i="2"/>
  <c r="AO55" i="2" s="1"/>
  <c r="AP55" i="2" s="1"/>
  <c r="BA21" i="6"/>
  <c r="FY21" i="6" s="1"/>
  <c r="AE55" i="2"/>
  <c r="AF55" i="2" s="1"/>
  <c r="P55" i="2"/>
  <c r="Q55" i="2" l="1"/>
  <c r="BB54" i="2"/>
  <c r="CC53" i="2"/>
  <c r="AQ55" i="2"/>
  <c r="CL53" i="2"/>
  <c r="AG55" i="2"/>
  <c r="Z55" i="2" l="1"/>
  <c r="R55" i="2"/>
  <c r="BB18" i="6" s="1"/>
  <c r="FZ18" i="6" s="1"/>
  <c r="AW55" i="2"/>
  <c r="AX55" i="2" s="1"/>
  <c r="BA22" i="6"/>
  <c r="CG54" i="2"/>
  <c r="CH54" i="2" s="1"/>
  <c r="CI54" i="2" s="1"/>
  <c r="AZ26" i="6"/>
  <c r="BX54" i="2"/>
  <c r="BY54" i="2" s="1"/>
  <c r="AZ25" i="6"/>
  <c r="FX25" i="6" s="1"/>
  <c r="BK54" i="2"/>
  <c r="CU53" i="2"/>
  <c r="CT53" i="2"/>
  <c r="AY55" i="2"/>
  <c r="BT54" i="2"/>
  <c r="M56" i="2"/>
  <c r="AH55" i="2"/>
  <c r="AA55" i="2" l="1"/>
  <c r="CQ54" i="2"/>
  <c r="AI55" i="2"/>
  <c r="CP54" i="2"/>
  <c r="FY22" i="6"/>
  <c r="BF55" i="2"/>
  <c r="BG55" i="2" s="1"/>
  <c r="BH55" i="2" s="1"/>
  <c r="BA23" i="6"/>
  <c r="FY23" i="6" s="1"/>
  <c r="BO55" i="2"/>
  <c r="BP55" i="2" s="1"/>
  <c r="BA24" i="6"/>
  <c r="FY24" i="6" s="1"/>
  <c r="AZ27" i="6"/>
  <c r="FX26" i="6"/>
  <c r="G69" i="5" s="1"/>
  <c r="E69" i="5" s="1"/>
  <c r="CJ54" i="2"/>
  <c r="AZ55" i="2"/>
  <c r="BZ54" i="2"/>
  <c r="N56" i="2"/>
  <c r="V56" i="2" l="1"/>
  <c r="W56" i="2" s="1"/>
  <c r="X56" i="2" s="1"/>
  <c r="Y56" i="2" s="1"/>
  <c r="BB19" i="6"/>
  <c r="FZ19" i="6" s="1"/>
  <c r="AJ55" i="2"/>
  <c r="BB20" i="6" s="1"/>
  <c r="FZ20" i="6" s="1"/>
  <c r="AR55" i="2"/>
  <c r="BA55" i="2" s="1"/>
  <c r="BB55" i="2" s="1"/>
  <c r="FX27" i="6"/>
  <c r="BI55" i="2"/>
  <c r="CA54" i="2"/>
  <c r="CR54" i="2"/>
  <c r="BQ55" i="2"/>
  <c r="O56" i="2"/>
  <c r="AE56" i="2" l="1"/>
  <c r="AF56" i="2" s="1"/>
  <c r="AS55" i="2"/>
  <c r="BJ55" i="2"/>
  <c r="BK55" i="2" s="1"/>
  <c r="CB54" i="2"/>
  <c r="CK54" i="2" s="1"/>
  <c r="AW56" i="2"/>
  <c r="AX56" i="2" s="1"/>
  <c r="BB22" i="6"/>
  <c r="FZ22" i="6" s="1"/>
  <c r="BR55" i="2"/>
  <c r="CS54" i="2"/>
  <c r="P56" i="2"/>
  <c r="AG56" i="2"/>
  <c r="BS55" i="2" l="1"/>
  <c r="AN56" i="2"/>
  <c r="AO56" i="2" s="1"/>
  <c r="AP56" i="2" s="1"/>
  <c r="AQ56" i="2" s="1"/>
  <c r="BB21" i="6"/>
  <c r="FZ21" i="6" s="1"/>
  <c r="Q56" i="2"/>
  <c r="Z56" i="2" s="1"/>
  <c r="BF56" i="2"/>
  <c r="BB23" i="6"/>
  <c r="FZ23" i="6" s="1"/>
  <c r="CC54" i="2"/>
  <c r="BA25" i="6" s="1"/>
  <c r="FY25" i="6" s="1"/>
  <c r="AY56" i="2"/>
  <c r="BG56" i="2"/>
  <c r="BT55" i="2"/>
  <c r="AH56" i="2"/>
  <c r="BH56" i="2" l="1"/>
  <c r="AI56" i="2"/>
  <c r="AR56" i="2" s="1"/>
  <c r="BO56" i="2"/>
  <c r="BP56" i="2" s="1"/>
  <c r="BB24" i="6"/>
  <c r="FZ24" i="6" s="1"/>
  <c r="BI56" i="2"/>
  <c r="AZ56" i="2"/>
  <c r="CL54" i="2"/>
  <c r="CT54" i="2"/>
  <c r="BX55" i="2"/>
  <c r="AA56" i="2"/>
  <c r="R56" i="2"/>
  <c r="BC18" i="6" s="1"/>
  <c r="BA56" i="2" l="1"/>
  <c r="BJ56" i="2" s="1"/>
  <c r="GA18" i="6"/>
  <c r="V57" i="2"/>
  <c r="W57" i="2" s="1"/>
  <c r="X57" i="2" s="1"/>
  <c r="BC19" i="6"/>
  <c r="GA19" i="6" s="1"/>
  <c r="CG55" i="2"/>
  <c r="CH55" i="2" s="1"/>
  <c r="CI55" i="2" s="1"/>
  <c r="BA26" i="6"/>
  <c r="CU54" i="2"/>
  <c r="BY55" i="2"/>
  <c r="BQ56" i="2"/>
  <c r="M57" i="2"/>
  <c r="AJ56" i="2"/>
  <c r="CP55" i="2" l="1"/>
  <c r="CJ55" i="2"/>
  <c r="CQ55" i="2"/>
  <c r="BA27" i="6"/>
  <c r="FY26" i="6"/>
  <c r="G70" i="5" s="1"/>
  <c r="E70" i="5" s="1"/>
  <c r="AE57" i="2"/>
  <c r="AF57" i="2" s="1"/>
  <c r="AG57" i="2" s="1"/>
  <c r="BC20" i="6"/>
  <c r="GA20" i="6" s="1"/>
  <c r="BR56" i="2"/>
  <c r="BS56" i="2" s="1"/>
  <c r="BZ55" i="2"/>
  <c r="AS56" i="2"/>
  <c r="N57" i="2"/>
  <c r="Y57" i="2"/>
  <c r="AN57" i="2" l="1"/>
  <c r="BC21" i="6"/>
  <c r="FY27" i="6"/>
  <c r="AH57" i="2"/>
  <c r="CA55" i="2"/>
  <c r="CS55" i="2" s="1"/>
  <c r="CR55" i="2"/>
  <c r="AO57" i="2"/>
  <c r="AP57" i="2" s="1"/>
  <c r="BB56" i="2"/>
  <c r="O57" i="2"/>
  <c r="CB55" i="2" l="1"/>
  <c r="CK55" i="2" s="1"/>
  <c r="AW57" i="2"/>
  <c r="AX57" i="2" s="1"/>
  <c r="BC22" i="6"/>
  <c r="GA22" i="6" s="1"/>
  <c r="GA21" i="6"/>
  <c r="AQ57" i="2"/>
  <c r="P57" i="2"/>
  <c r="Q57" i="2" s="1"/>
  <c r="Z57" i="2" s="1"/>
  <c r="BK56" i="2"/>
  <c r="AI57" i="2" l="1"/>
  <c r="AR57" i="2" s="1"/>
  <c r="BF57" i="2"/>
  <c r="BG57" i="2" s="1"/>
  <c r="BC23" i="6"/>
  <c r="GA23" i="6" s="1"/>
  <c r="CC55" i="2"/>
  <c r="BB25" i="6" s="1"/>
  <c r="FZ25" i="6" s="1"/>
  <c r="R57" i="2"/>
  <c r="CT55" i="2"/>
  <c r="AY57" i="2"/>
  <c r="BX56" i="2" l="1"/>
  <c r="BY56" i="2" s="1"/>
  <c r="BZ56" i="2" s="1"/>
  <c r="M58" i="2"/>
  <c r="N58" i="2" s="1"/>
  <c r="BD18" i="6"/>
  <c r="AA57" i="2"/>
  <c r="AZ57" i="2"/>
  <c r="BA57" i="2" s="1"/>
  <c r="CL55" i="2"/>
  <c r="BH57" i="2"/>
  <c r="BT56" i="2"/>
  <c r="CG56" i="2" l="1"/>
  <c r="CP56" i="2" s="1"/>
  <c r="BB26" i="6"/>
  <c r="BO57" i="2"/>
  <c r="BP57" i="2" s="1"/>
  <c r="BQ57" i="2" s="1"/>
  <c r="BC24" i="6"/>
  <c r="GA24" i="6" s="1"/>
  <c r="V58" i="2"/>
  <c r="W58" i="2" s="1"/>
  <c r="X58" i="2" s="1"/>
  <c r="Y58" i="2" s="1"/>
  <c r="BD19" i="6"/>
  <c r="GB19" i="6" s="1"/>
  <c r="GB18" i="6"/>
  <c r="AJ57" i="2"/>
  <c r="BI57" i="2"/>
  <c r="BJ57" i="2" s="1"/>
  <c r="CH56" i="2"/>
  <c r="CQ56" i="2" s="1"/>
  <c r="CU55" i="2"/>
  <c r="CA56" i="2"/>
  <c r="CB56" i="2" s="1"/>
  <c r="AS57" i="2"/>
  <c r="O58" i="2"/>
  <c r="AN58" i="2" l="1"/>
  <c r="BD21" i="6"/>
  <c r="GB21" i="6" s="1"/>
  <c r="BB27" i="6"/>
  <c r="FZ26" i="6"/>
  <c r="G71" i="5" s="1"/>
  <c r="E71" i="5" s="1"/>
  <c r="AE58" i="2"/>
  <c r="AF58" i="2" s="1"/>
  <c r="AG58" i="2" s="1"/>
  <c r="BD20" i="6"/>
  <c r="CI56" i="2"/>
  <c r="CC56" i="2"/>
  <c r="BC25" i="6" s="1"/>
  <c r="GA25" i="6" s="1"/>
  <c r="AO58" i="2"/>
  <c r="AP58" i="2" s="1"/>
  <c r="BB57" i="2"/>
  <c r="P58" i="2"/>
  <c r="BR57" i="2"/>
  <c r="BS57" i="2" s="1"/>
  <c r="AH58" i="2" l="1"/>
  <c r="Q58" i="2"/>
  <c r="Z58" i="2" s="1"/>
  <c r="AW58" i="2"/>
  <c r="AX58" i="2" s="1"/>
  <c r="BD22" i="6"/>
  <c r="GB22" i="6" s="1"/>
  <c r="FZ27" i="6"/>
  <c r="GB20" i="6"/>
  <c r="CJ56" i="2"/>
  <c r="CS56" i="2" s="1"/>
  <c r="CR56" i="2"/>
  <c r="AQ58" i="2"/>
  <c r="BX57" i="2"/>
  <c r="BK57" i="2"/>
  <c r="AI58" i="2" l="1"/>
  <c r="AR58" i="2" s="1"/>
  <c r="CK56" i="2"/>
  <c r="CL56" i="2" s="1"/>
  <c r="R58" i="2"/>
  <c r="BE18" i="6" s="1"/>
  <c r="GC18" i="6" s="1"/>
  <c r="AA58" i="2"/>
  <c r="V59" i="2" s="1"/>
  <c r="W59" i="2" s="1"/>
  <c r="X59" i="2" s="1"/>
  <c r="BF58" i="2"/>
  <c r="BG58" i="2" s="1"/>
  <c r="BD23" i="6"/>
  <c r="GB23" i="6" s="1"/>
  <c r="BY57" i="2"/>
  <c r="AY58" i="2"/>
  <c r="BE19" i="6" l="1"/>
  <c r="GC19" i="6" s="1"/>
  <c r="AJ58" i="2"/>
  <c r="BE20" i="6" s="1"/>
  <c r="GC20" i="6" s="1"/>
  <c r="M59" i="2"/>
  <c r="CG57" i="2"/>
  <c r="CH57" i="2" s="1"/>
  <c r="CI57" i="2" s="1"/>
  <c r="BC26" i="6"/>
  <c r="CT56" i="2"/>
  <c r="CU56" i="2"/>
  <c r="AZ58" i="2"/>
  <c r="BA58" i="2" s="1"/>
  <c r="BZ57" i="2"/>
  <c r="BH58" i="2"/>
  <c r="BT57" i="2"/>
  <c r="Y59" i="2"/>
  <c r="N59" i="2"/>
  <c r="AE59" i="2" l="1"/>
  <c r="AF59" i="2" s="1"/>
  <c r="AG59" i="2" s="1"/>
  <c r="AH59" i="2" s="1"/>
  <c r="CJ57" i="2"/>
  <c r="CQ57" i="2"/>
  <c r="CP57" i="2"/>
  <c r="BO58" i="2"/>
  <c r="BP58" i="2" s="1"/>
  <c r="BD24" i="6"/>
  <c r="GB24" i="6" s="1"/>
  <c r="BC27" i="6"/>
  <c r="GA26" i="6"/>
  <c r="G72" i="5" s="1"/>
  <c r="E72" i="5" s="1"/>
  <c r="BI58" i="2"/>
  <c r="BJ58" i="2" s="1"/>
  <c r="CA57" i="2"/>
  <c r="CR57" i="2"/>
  <c r="O59" i="2"/>
  <c r="AS58" i="2"/>
  <c r="BE21" i="6" s="1"/>
  <c r="GC21" i="6" s="1"/>
  <c r="BB58" i="2"/>
  <c r="CS57" i="2" l="1"/>
  <c r="CB57" i="2"/>
  <c r="CK57" i="2" s="1"/>
  <c r="CL57" i="2" s="1"/>
  <c r="GA27" i="6"/>
  <c r="AW59" i="2"/>
  <c r="AX59" i="2" s="1"/>
  <c r="AY59" i="2" s="1"/>
  <c r="BE22" i="6"/>
  <c r="GC22" i="6" s="1"/>
  <c r="BQ58" i="2"/>
  <c r="P59" i="2"/>
  <c r="Q59" i="2" s="1"/>
  <c r="Z59" i="2" s="1"/>
  <c r="AN59" i="2"/>
  <c r="AO59" i="2" s="1"/>
  <c r="AI59" i="2" l="1"/>
  <c r="CG58" i="2"/>
  <c r="CH58" i="2" s="1"/>
  <c r="BD26" i="6"/>
  <c r="AA59" i="2"/>
  <c r="BR58" i="2"/>
  <c r="AZ59" i="2"/>
  <c r="CT57" i="2"/>
  <c r="CC57" i="2"/>
  <c r="R59" i="2"/>
  <c r="BK58" i="2"/>
  <c r="BE23" i="6" s="1"/>
  <c r="GC23" i="6" s="1"/>
  <c r="AP59" i="2"/>
  <c r="BS58" i="2" l="1"/>
  <c r="BT58" i="2" s="1"/>
  <c r="M60" i="2"/>
  <c r="N60" i="2" s="1"/>
  <c r="BF18" i="6"/>
  <c r="BX58" i="2"/>
  <c r="BY58" i="2" s="1"/>
  <c r="CQ58" i="2" s="1"/>
  <c r="BD25" i="6"/>
  <c r="GB25" i="6" s="1"/>
  <c r="V60" i="2"/>
  <c r="W60" i="2" s="1"/>
  <c r="X60" i="2" s="1"/>
  <c r="Y60" i="2" s="1"/>
  <c r="BF19" i="6"/>
  <c r="GD19" i="6" s="1"/>
  <c r="GB26" i="6"/>
  <c r="G73" i="5" s="1"/>
  <c r="E73" i="5" s="1"/>
  <c r="CU57" i="2"/>
  <c r="CI58" i="2"/>
  <c r="BF59" i="2"/>
  <c r="BG59" i="2" s="1"/>
  <c r="AQ59" i="2"/>
  <c r="AR59" i="2" s="1"/>
  <c r="BA59" i="2" s="1"/>
  <c r="CP58" i="2" l="1"/>
  <c r="BO59" i="2"/>
  <c r="BP59" i="2" s="1"/>
  <c r="BQ59" i="2" s="1"/>
  <c r="BE24" i="6"/>
  <c r="GC24" i="6" s="1"/>
  <c r="BZ58" i="2"/>
  <c r="GD18" i="6"/>
  <c r="GB27" i="6"/>
  <c r="BD27" i="6"/>
  <c r="AJ59" i="2"/>
  <c r="CJ58" i="2"/>
  <c r="O60" i="2"/>
  <c r="BH59" i="2"/>
  <c r="CA58" i="2" l="1"/>
  <c r="CR58" i="2"/>
  <c r="BR59" i="2"/>
  <c r="AE60" i="2"/>
  <c r="AF60" i="2" s="1"/>
  <c r="AG60" i="2" s="1"/>
  <c r="BF20" i="6"/>
  <c r="BB59" i="2"/>
  <c r="BI59" i="2"/>
  <c r="P60" i="2"/>
  <c r="AS59" i="2"/>
  <c r="BF21" i="6" s="1"/>
  <c r="GD21" i="6" s="1"/>
  <c r="CS58" i="2" l="1"/>
  <c r="CB58" i="2"/>
  <c r="BJ59" i="2"/>
  <c r="AH60" i="2"/>
  <c r="Q60" i="2"/>
  <c r="Z60" i="2" s="1"/>
  <c r="AW60" i="2"/>
  <c r="AX60" i="2" s="1"/>
  <c r="AY60" i="2" s="1"/>
  <c r="BF22" i="6"/>
  <c r="GD22" i="6" s="1"/>
  <c r="GD20" i="6"/>
  <c r="AN60" i="2"/>
  <c r="AO60" i="2" s="1"/>
  <c r="BS59" i="2" l="1"/>
  <c r="BT59" i="2" s="1"/>
  <c r="CC58" i="2"/>
  <c r="BE25" i="6" s="1"/>
  <c r="GC25" i="6" s="1"/>
  <c r="CK58" i="2"/>
  <c r="CL58" i="2" s="1"/>
  <c r="AI60" i="2"/>
  <c r="AZ60" i="2"/>
  <c r="AP60" i="2"/>
  <c r="AA60" i="2"/>
  <c r="BK59" i="2"/>
  <c r="BF23" i="6" s="1"/>
  <c r="GD23" i="6" s="1"/>
  <c r="R60" i="2"/>
  <c r="BG18" i="6" s="1"/>
  <c r="BX59" i="2" l="1"/>
  <c r="BY59" i="2" s="1"/>
  <c r="BF24" i="6"/>
  <c r="GD24" i="6" s="1"/>
  <c r="BO60" i="2"/>
  <c r="BP60" i="2" s="1"/>
  <c r="BQ60" i="2" s="1"/>
  <c r="BR60" i="2" s="1"/>
  <c r="CG59" i="2"/>
  <c r="CH59" i="2" s="1"/>
  <c r="CI59" i="2" s="1"/>
  <c r="BE26" i="6"/>
  <c r="BZ59" i="2"/>
  <c r="CT58" i="2"/>
  <c r="CU58" i="2"/>
  <c r="GE18" i="6"/>
  <c r="V61" i="2"/>
  <c r="W61" i="2" s="1"/>
  <c r="X61" i="2" s="1"/>
  <c r="BG19" i="6"/>
  <c r="GE19" i="6" s="1"/>
  <c r="AJ60" i="2"/>
  <c r="BF60" i="2"/>
  <c r="BG60" i="2" s="1"/>
  <c r="AQ60" i="2"/>
  <c r="M61" i="2"/>
  <c r="CP59" i="2" l="1"/>
  <c r="CR59" i="2"/>
  <c r="CJ59" i="2"/>
  <c r="BE27" i="6"/>
  <c r="GC26" i="6"/>
  <c r="CA59" i="2"/>
  <c r="CQ59" i="2"/>
  <c r="AR60" i="2"/>
  <c r="BA60" i="2" s="1"/>
  <c r="AE61" i="2"/>
  <c r="AF61" i="2" s="1"/>
  <c r="AG61" i="2" s="1"/>
  <c r="BG20" i="6"/>
  <c r="GE20" i="6" s="1"/>
  <c r="BH60" i="2"/>
  <c r="Y61" i="2"/>
  <c r="N61" i="2"/>
  <c r="GC27" i="6" l="1"/>
  <c r="G74" i="5"/>
  <c r="E74" i="5" s="1"/>
  <c r="CS59" i="2"/>
  <c r="CB59" i="2"/>
  <c r="AS60" i="2"/>
  <c r="BG21" i="6" s="1"/>
  <c r="GE21" i="6" s="1"/>
  <c r="AH61" i="2"/>
  <c r="O61" i="2"/>
  <c r="BB60" i="2"/>
  <c r="BI60" i="2"/>
  <c r="AN61" i="2" l="1"/>
  <c r="AO61" i="2" s="1"/>
  <c r="CK59" i="2"/>
  <c r="CL59" i="2" s="1"/>
  <c r="CC59" i="2"/>
  <c r="BF25" i="6" s="1"/>
  <c r="GD25" i="6" s="1"/>
  <c r="BJ60" i="2"/>
  <c r="BS60" i="2" s="1"/>
  <c r="AW61" i="2"/>
  <c r="AX61" i="2" s="1"/>
  <c r="AY61" i="2" s="1"/>
  <c r="BG22" i="6"/>
  <c r="P61" i="2"/>
  <c r="BX60" i="2" l="1"/>
  <c r="BY60" i="2" s="1"/>
  <c r="AP61" i="2"/>
  <c r="CT59" i="2"/>
  <c r="CU59" i="2"/>
  <c r="CG60" i="2"/>
  <c r="CH60" i="2" s="1"/>
  <c r="CI60" i="2" s="1"/>
  <c r="CJ60" i="2" s="1"/>
  <c r="BF26" i="6"/>
  <c r="GD26" i="6" s="1"/>
  <c r="G75" i="5" s="1"/>
  <c r="E75" i="5" s="1"/>
  <c r="BK60" i="2"/>
  <c r="BG23" i="6" s="1"/>
  <c r="GE23" i="6" s="1"/>
  <c r="Q61" i="2"/>
  <c r="R61" i="2" s="1"/>
  <c r="BH18" i="6" s="1"/>
  <c r="GE22" i="6"/>
  <c r="AZ61" i="2"/>
  <c r="BZ60" i="2"/>
  <c r="BT60" i="2"/>
  <c r="AQ61" i="2"/>
  <c r="CQ60" i="2" l="1"/>
  <c r="BF27" i="6"/>
  <c r="CP60" i="2"/>
  <c r="Z61" i="2"/>
  <c r="AA61" i="2" s="1"/>
  <c r="BF61" i="2"/>
  <c r="BG61" i="2" s="1"/>
  <c r="BH61" i="2" s="1"/>
  <c r="BO61" i="2"/>
  <c r="BP61" i="2" s="1"/>
  <c r="BG24" i="6"/>
  <c r="GE24" i="6" s="1"/>
  <c r="GF18" i="6"/>
  <c r="GD27" i="6"/>
  <c r="CA60" i="2"/>
  <c r="CS60" i="2" s="1"/>
  <c r="CR60" i="2"/>
  <c r="M62" i="2"/>
  <c r="AI61" i="2" l="1"/>
  <c r="CB60" i="2"/>
  <c r="CK60" i="2" s="1"/>
  <c r="V62" i="2"/>
  <c r="W62" i="2" s="1"/>
  <c r="X62" i="2" s="1"/>
  <c r="BH19" i="6"/>
  <c r="BQ61" i="2"/>
  <c r="BI61" i="2"/>
  <c r="N62" i="2"/>
  <c r="O62" i="2" s="1"/>
  <c r="AR61" i="2" l="1"/>
  <c r="BA61" i="2" s="1"/>
  <c r="AJ61" i="2"/>
  <c r="AE62" i="2" s="1"/>
  <c r="AF62" i="2" s="1"/>
  <c r="AG62" i="2" s="1"/>
  <c r="GF19" i="6"/>
  <c r="BH20" i="6"/>
  <c r="GF20" i="6" s="1"/>
  <c r="BR61" i="2"/>
  <c r="CC60" i="2"/>
  <c r="BG25" i="6" s="1"/>
  <c r="GE25" i="6" s="1"/>
  <c r="Y62" i="2"/>
  <c r="AS61" i="2"/>
  <c r="P62" i="2"/>
  <c r="Q62" i="2" s="1"/>
  <c r="Z62" i="2" l="1"/>
  <c r="BJ61" i="2"/>
  <c r="BS61" i="2" s="1"/>
  <c r="AN62" i="2"/>
  <c r="AO62" i="2" s="1"/>
  <c r="AP62" i="2" s="1"/>
  <c r="BH21" i="6"/>
  <c r="GF21" i="6" s="1"/>
  <c r="AH62" i="2"/>
  <c r="AI62" i="2" s="1"/>
  <c r="CL60" i="2"/>
  <c r="CT60" i="2"/>
  <c r="BX61" i="2"/>
  <c r="BY61" i="2" s="1"/>
  <c r="BB61" i="2"/>
  <c r="R62" i="2"/>
  <c r="BI18" i="6" s="1"/>
  <c r="GG18" i="6" l="1"/>
  <c r="CG61" i="2"/>
  <c r="CH61" i="2" s="1"/>
  <c r="CI61" i="2" s="1"/>
  <c r="BG26" i="6"/>
  <c r="AW62" i="2"/>
  <c r="AX62" i="2" s="1"/>
  <c r="BH22" i="6"/>
  <c r="GF22" i="6" s="1"/>
  <c r="AJ62" i="2"/>
  <c r="AQ62" i="2"/>
  <c r="AR62" i="2" s="1"/>
  <c r="CU60" i="2"/>
  <c r="BZ61" i="2"/>
  <c r="BK61" i="2"/>
  <c r="AA62" i="2"/>
  <c r="M63" i="2"/>
  <c r="CP61" i="2" l="1"/>
  <c r="AE63" i="2"/>
  <c r="AF63" i="2" s="1"/>
  <c r="AG63" i="2" s="1"/>
  <c r="BI20" i="6"/>
  <c r="GG20" i="6" s="1"/>
  <c r="V63" i="2"/>
  <c r="W63" i="2" s="1"/>
  <c r="X63" i="2" s="1"/>
  <c r="BI19" i="6"/>
  <c r="BG27" i="6"/>
  <c r="GE26" i="6"/>
  <c r="G76" i="5" s="1"/>
  <c r="E76" i="5" s="1"/>
  <c r="BF62" i="2"/>
  <c r="BG62" i="2" s="1"/>
  <c r="BH62" i="2" s="1"/>
  <c r="BH23" i="6"/>
  <c r="GF23" i="6" s="1"/>
  <c r="AS62" i="2"/>
  <c r="CJ61" i="2"/>
  <c r="CQ61" i="2"/>
  <c r="AY62" i="2"/>
  <c r="BT61" i="2"/>
  <c r="CA61" i="2"/>
  <c r="CB61" i="2" s="1"/>
  <c r="CR61" i="2"/>
  <c r="N63" i="2"/>
  <c r="CK61" i="2" l="1"/>
  <c r="CS61" i="2"/>
  <c r="Y63" i="2"/>
  <c r="AN63" i="2"/>
  <c r="AO63" i="2" s="1"/>
  <c r="AP63" i="2" s="1"/>
  <c r="BI21" i="6"/>
  <c r="GG21" i="6" s="1"/>
  <c r="GG19" i="6"/>
  <c r="BO62" i="2"/>
  <c r="BP62" i="2" s="1"/>
  <c r="BH24" i="6"/>
  <c r="GF24" i="6" s="1"/>
  <c r="GE27" i="6"/>
  <c r="BI62" i="2"/>
  <c r="AZ62" i="2"/>
  <c r="BA62" i="2" s="1"/>
  <c r="AH63" i="2"/>
  <c r="O63" i="2"/>
  <c r="BJ62" i="2" l="1"/>
  <c r="BK62" i="2" s="1"/>
  <c r="CC61" i="2"/>
  <c r="AQ63" i="2"/>
  <c r="BQ62" i="2"/>
  <c r="CT61" i="2"/>
  <c r="BB62" i="2"/>
  <c r="P63" i="2"/>
  <c r="Q63" i="2" s="1"/>
  <c r="Z63" i="2" s="1"/>
  <c r="AI63" i="2" l="1"/>
  <c r="AR63" i="2" s="1"/>
  <c r="BF63" i="2"/>
  <c r="BG63" i="2" s="1"/>
  <c r="BH63" i="2" s="1"/>
  <c r="BI23" i="6"/>
  <c r="GG23" i="6" s="1"/>
  <c r="AW63" i="2"/>
  <c r="AX63" i="2" s="1"/>
  <c r="AY63" i="2" s="1"/>
  <c r="BI22" i="6"/>
  <c r="BX62" i="2"/>
  <c r="BY62" i="2" s="1"/>
  <c r="BZ62" i="2" s="1"/>
  <c r="BH25" i="6"/>
  <c r="GF25" i="6" s="1"/>
  <c r="BR62" i="2"/>
  <c r="BS62" i="2" s="1"/>
  <c r="CL61" i="2"/>
  <c r="CA62" i="2" l="1"/>
  <c r="CB62" i="2" s="1"/>
  <c r="CC62" i="2" s="1"/>
  <c r="CU61" i="2"/>
  <c r="BH26" i="6"/>
  <c r="GG22" i="6"/>
  <c r="BI63" i="2"/>
  <c r="AZ63" i="2"/>
  <c r="BA63" i="2" s="1"/>
  <c r="CG62" i="2"/>
  <c r="CH62" i="2" s="1"/>
  <c r="CQ62" i="2" s="1"/>
  <c r="BT62" i="2"/>
  <c r="AA63" i="2"/>
  <c r="R63" i="2"/>
  <c r="BJ18" i="6" s="1"/>
  <c r="BJ63" i="2" l="1"/>
  <c r="GH18" i="6"/>
  <c r="BH27" i="6"/>
  <c r="GF26" i="6"/>
  <c r="G77" i="5" s="1"/>
  <c r="E77" i="5" s="1"/>
  <c r="BX63" i="2"/>
  <c r="BY63" i="2" s="1"/>
  <c r="BZ63" i="2" s="1"/>
  <c r="BI25" i="6"/>
  <c r="GG25" i="6" s="1"/>
  <c r="V64" i="2"/>
  <c r="W64" i="2" s="1"/>
  <c r="X64" i="2" s="1"/>
  <c r="BJ19" i="6"/>
  <c r="GH19" i="6" s="1"/>
  <c r="BO63" i="2"/>
  <c r="BP63" i="2" s="1"/>
  <c r="BI24" i="6"/>
  <c r="GG24" i="6" s="1"/>
  <c r="CP62" i="2"/>
  <c r="CI62" i="2"/>
  <c r="AJ63" i="2"/>
  <c r="M64" i="2"/>
  <c r="AE64" i="2" l="1"/>
  <c r="BJ20" i="6"/>
  <c r="GH20" i="6" s="1"/>
  <c r="GF27" i="6"/>
  <c r="CJ62" i="2"/>
  <c r="CA63" i="2"/>
  <c r="CR62" i="2"/>
  <c r="AF64" i="2"/>
  <c r="AG64" i="2" s="1"/>
  <c r="BQ63" i="2"/>
  <c r="AS63" i="2"/>
  <c r="Y64" i="2"/>
  <c r="N64" i="2"/>
  <c r="CK62" i="2" l="1"/>
  <c r="CT62" i="2" s="1"/>
  <c r="AN64" i="2"/>
  <c r="AO64" i="2" s="1"/>
  <c r="BJ21" i="6"/>
  <c r="GH21" i="6" s="1"/>
  <c r="CS62" i="2"/>
  <c r="BR63" i="2"/>
  <c r="AH64" i="2"/>
  <c r="O64" i="2"/>
  <c r="CL62" i="2" l="1"/>
  <c r="BI26" i="6" s="1"/>
  <c r="BI27" i="6" s="1"/>
  <c r="BS63" i="2"/>
  <c r="CB63" i="2" s="1"/>
  <c r="AP64" i="2"/>
  <c r="P64" i="2"/>
  <c r="Q64" i="2" s="1"/>
  <c r="Z64" i="2" s="1"/>
  <c r="BB63" i="2"/>
  <c r="CU62" i="2"/>
  <c r="CG63" i="2"/>
  <c r="CH63" i="2" s="1"/>
  <c r="CQ63" i="2" s="1"/>
  <c r="AI64" i="2" l="1"/>
  <c r="GG26" i="6"/>
  <c r="G78" i="5" s="1"/>
  <c r="E78" i="5" s="1"/>
  <c r="BT63" i="2"/>
  <c r="BO64" i="2" s="1"/>
  <c r="BP64" i="2" s="1"/>
  <c r="BJ24" i="6"/>
  <c r="GH24" i="6" s="1"/>
  <c r="AW64" i="2"/>
  <c r="AX64" i="2" s="1"/>
  <c r="BJ22" i="6"/>
  <c r="GH22" i="6" s="1"/>
  <c r="GG27" i="6"/>
  <c r="AQ64" i="2"/>
  <c r="AR64" i="2" s="1"/>
  <c r="BK63" i="2"/>
  <c r="CC63" i="2"/>
  <c r="CI63" i="2"/>
  <c r="CP63" i="2"/>
  <c r="R64" i="2"/>
  <c r="BK18" i="6" s="1"/>
  <c r="BQ64" i="2" l="1"/>
  <c r="BR64" i="2" s="1"/>
  <c r="GI18" i="6"/>
  <c r="BX64" i="2"/>
  <c r="BY64" i="2" s="1"/>
  <c r="BZ64" i="2" s="1"/>
  <c r="BJ25" i="6"/>
  <c r="GH25" i="6" s="1"/>
  <c r="BF64" i="2"/>
  <c r="BG64" i="2" s="1"/>
  <c r="BH64" i="2" s="1"/>
  <c r="BJ23" i="6"/>
  <c r="GH23" i="6" s="1"/>
  <c r="AS64" i="2"/>
  <c r="AA64" i="2"/>
  <c r="AY64" i="2"/>
  <c r="M65" i="2"/>
  <c r="CJ63" i="2"/>
  <c r="CK63" i="2" s="1"/>
  <c r="CR63" i="2"/>
  <c r="V65" i="2" l="1"/>
  <c r="W65" i="2" s="1"/>
  <c r="X65" i="2" s="1"/>
  <c r="BK19" i="6"/>
  <c r="AN65" i="2"/>
  <c r="AO65" i="2" s="1"/>
  <c r="AP65" i="2" s="1"/>
  <c r="BK21" i="6"/>
  <c r="GI21" i="6" s="1"/>
  <c r="CT63" i="2"/>
  <c r="CA64" i="2"/>
  <c r="BI64" i="2"/>
  <c r="AZ64" i="2"/>
  <c r="AJ64" i="2"/>
  <c r="BK20" i="6" s="1"/>
  <c r="GI20" i="6" s="1"/>
  <c r="N65" i="2"/>
  <c r="CS63" i="2"/>
  <c r="BA64" i="2" l="1"/>
  <c r="BJ64" i="2" s="1"/>
  <c r="Y65" i="2"/>
  <c r="GI19" i="6"/>
  <c r="CL63" i="2"/>
  <c r="BJ26" i="6" s="1"/>
  <c r="AQ65" i="2"/>
  <c r="O65" i="2"/>
  <c r="AE65" i="2"/>
  <c r="AF65" i="2" s="1"/>
  <c r="BB64" i="2" l="1"/>
  <c r="BS64" i="2"/>
  <c r="CB64" i="2" s="1"/>
  <c r="AW65" i="2"/>
  <c r="AX65" i="2" s="1"/>
  <c r="AY65" i="2" s="1"/>
  <c r="AZ65" i="2" s="1"/>
  <c r="BK22" i="6"/>
  <c r="GI22" i="6" s="1"/>
  <c r="CG64" i="2"/>
  <c r="CH64" i="2" s="1"/>
  <c r="CQ64" i="2" s="1"/>
  <c r="CU63" i="2"/>
  <c r="BJ27" i="6"/>
  <c r="GH26" i="6"/>
  <c r="G79" i="5" s="1"/>
  <c r="E79" i="5" s="1"/>
  <c r="BK64" i="2"/>
  <c r="P65" i="2"/>
  <c r="Q65" i="2" s="1"/>
  <c r="Z65" i="2" s="1"/>
  <c r="AG65" i="2"/>
  <c r="CP64" i="2" l="1"/>
  <c r="CI64" i="2"/>
  <c r="CJ64" i="2" s="1"/>
  <c r="AA65" i="2"/>
  <c r="BF65" i="2"/>
  <c r="BG65" i="2" s="1"/>
  <c r="BK23" i="6"/>
  <c r="GH27" i="6"/>
  <c r="BT64" i="2"/>
  <c r="CC64" i="2"/>
  <c r="AH65" i="2"/>
  <c r="AI65" i="2" s="1"/>
  <c r="AR65" i="2" s="1"/>
  <c r="R65" i="2"/>
  <c r="BL18" i="6" s="1"/>
  <c r="CR64" i="2" l="1"/>
  <c r="BA65" i="2"/>
  <c r="CK64" i="2"/>
  <c r="CT64" i="2" s="1"/>
  <c r="BH65" i="2"/>
  <c r="BI65" i="2" s="1"/>
  <c r="GJ18" i="6"/>
  <c r="BX65" i="2"/>
  <c r="BY65" i="2" s="1"/>
  <c r="BZ65" i="2" s="1"/>
  <c r="BK25" i="6"/>
  <c r="GI25" i="6" s="1"/>
  <c r="GI23" i="6"/>
  <c r="BO65" i="2"/>
  <c r="BP65" i="2" s="1"/>
  <c r="BQ65" i="2" s="1"/>
  <c r="BK24" i="6"/>
  <c r="GI24" i="6" s="1"/>
  <c r="V66" i="2"/>
  <c r="W66" i="2" s="1"/>
  <c r="X66" i="2" s="1"/>
  <c r="BL19" i="6"/>
  <c r="GJ19" i="6" s="1"/>
  <c r="M66" i="2"/>
  <c r="CS64" i="2"/>
  <c r="AJ65" i="2"/>
  <c r="BJ65" i="2" l="1"/>
  <c r="AE66" i="2"/>
  <c r="BL20" i="6"/>
  <c r="GJ20" i="6" s="1"/>
  <c r="CA65" i="2"/>
  <c r="BR65" i="2"/>
  <c r="AF66" i="2"/>
  <c r="AG66" i="2" s="1"/>
  <c r="AS65" i="2"/>
  <c r="Y66" i="2"/>
  <c r="N66" i="2"/>
  <c r="CL64" i="2"/>
  <c r="BK26" i="6" s="1"/>
  <c r="BS65" i="2" l="1"/>
  <c r="CB65" i="2" s="1"/>
  <c r="AN66" i="2"/>
  <c r="BL21" i="6"/>
  <c r="GJ21" i="6" s="1"/>
  <c r="GI26" i="6"/>
  <c r="G80" i="5" s="1"/>
  <c r="E80" i="5" s="1"/>
  <c r="BK27" i="6"/>
  <c r="AH66" i="2"/>
  <c r="AO66" i="2"/>
  <c r="AP66" i="2" s="1"/>
  <c r="BK65" i="2"/>
  <c r="O66" i="2"/>
  <c r="CU64" i="2"/>
  <c r="CG65" i="2"/>
  <c r="CH65" i="2" s="1"/>
  <c r="CQ65" i="2" s="1"/>
  <c r="BF66" i="2" l="1"/>
  <c r="BL23" i="6"/>
  <c r="GJ23" i="6" s="1"/>
  <c r="GI27" i="6"/>
  <c r="AQ66" i="2"/>
  <c r="BG66" i="2"/>
  <c r="BH66" i="2" s="1"/>
  <c r="P66" i="2"/>
  <c r="Q66" i="2" s="1"/>
  <c r="Z66" i="2" s="1"/>
  <c r="BB65" i="2"/>
  <c r="BT65" i="2"/>
  <c r="CI65" i="2"/>
  <c r="CP65" i="2"/>
  <c r="AI66" i="2" l="1"/>
  <c r="AR66" i="2" s="1"/>
  <c r="AW66" i="2"/>
  <c r="AX66" i="2" s="1"/>
  <c r="BL22" i="6"/>
  <c r="GJ22" i="6" s="1"/>
  <c r="BO66" i="2"/>
  <c r="BP66" i="2" s="1"/>
  <c r="BQ66" i="2" s="1"/>
  <c r="BL24" i="6"/>
  <c r="GJ24" i="6" s="1"/>
  <c r="R66" i="2"/>
  <c r="AA66" i="2"/>
  <c r="BI66" i="2"/>
  <c r="CC65" i="2"/>
  <c r="CJ65" i="2"/>
  <c r="CK65" i="2" s="1"/>
  <c r="CR65" i="2"/>
  <c r="AY66" i="2" l="1"/>
  <c r="V67" i="2"/>
  <c r="W67" i="2" s="1"/>
  <c r="X67" i="2" s="1"/>
  <c r="BM19" i="6"/>
  <c r="GK19" i="6" s="1"/>
  <c r="BX66" i="2"/>
  <c r="BY66" i="2" s="1"/>
  <c r="BL25" i="6"/>
  <c r="GJ25" i="6" s="1"/>
  <c r="M67" i="2"/>
  <c r="N67" i="2" s="1"/>
  <c r="BM18" i="6"/>
  <c r="BR66" i="2"/>
  <c r="CS65" i="2"/>
  <c r="CT65" i="2"/>
  <c r="AZ66" i="2" l="1"/>
  <c r="BA66" i="2" s="1"/>
  <c r="BJ66" i="2" s="1"/>
  <c r="GK18" i="6"/>
  <c r="AJ66" i="2"/>
  <c r="BZ66" i="2"/>
  <c r="Y67" i="2"/>
  <c r="AS66" i="2"/>
  <c r="CL65" i="2"/>
  <c r="BL26" i="6" s="1"/>
  <c r="O67" i="2"/>
  <c r="BS66" i="2" l="1"/>
  <c r="AN67" i="2"/>
  <c r="AO67" i="2" s="1"/>
  <c r="BM21" i="6"/>
  <c r="GK21" i="6" s="1"/>
  <c r="BL27" i="6"/>
  <c r="GJ26" i="6"/>
  <c r="G81" i="5" s="1"/>
  <c r="E81" i="5" s="1"/>
  <c r="AE67" i="2"/>
  <c r="AF67" i="2" s="1"/>
  <c r="AG67" i="2" s="1"/>
  <c r="BM20" i="6"/>
  <c r="CA66" i="2"/>
  <c r="P67" i="2"/>
  <c r="CG66" i="2"/>
  <c r="CH66" i="2" s="1"/>
  <c r="CQ66" i="2" s="1"/>
  <c r="CU65" i="2"/>
  <c r="BB66" i="2"/>
  <c r="BM22" i="6" s="1"/>
  <c r="GK22" i="6" s="1"/>
  <c r="CB66" i="2" l="1"/>
  <c r="AH67" i="2"/>
  <c r="Q67" i="2"/>
  <c r="Z67" i="2" s="1"/>
  <c r="GJ27" i="6"/>
  <c r="GK20" i="6"/>
  <c r="AP67" i="2"/>
  <c r="BK66" i="2"/>
  <c r="AW67" i="2"/>
  <c r="AX67" i="2" s="1"/>
  <c r="CI66" i="2"/>
  <c r="CP66" i="2"/>
  <c r="AI67" i="2" l="1"/>
  <c r="BF67" i="2"/>
  <c r="BG67" i="2" s="1"/>
  <c r="BM23" i="6"/>
  <c r="AQ67" i="2"/>
  <c r="CJ66" i="2"/>
  <c r="CK66" i="2" s="1"/>
  <c r="CR66" i="2"/>
  <c r="AA67" i="2"/>
  <c r="R67" i="2"/>
  <c r="BN18" i="6" s="1"/>
  <c r="AY67" i="2"/>
  <c r="AR67" i="2" l="1"/>
  <c r="GK23" i="6"/>
  <c r="GL18" i="6"/>
  <c r="V68" i="2"/>
  <c r="BN19" i="6"/>
  <c r="GL19" i="6" s="1"/>
  <c r="BH67" i="2"/>
  <c r="BT66" i="2"/>
  <c r="CC66" i="2"/>
  <c r="AZ67" i="2"/>
  <c r="BA67" i="2" s="1"/>
  <c r="AJ67" i="2"/>
  <c r="CS66" i="2"/>
  <c r="M68" i="2"/>
  <c r="W68" i="2"/>
  <c r="X68" i="2" s="1"/>
  <c r="BO67" i="2" l="1"/>
  <c r="BP67" i="2" s="1"/>
  <c r="BQ67" i="2" s="1"/>
  <c r="BM24" i="6"/>
  <c r="AE68" i="2"/>
  <c r="AF68" i="2" s="1"/>
  <c r="AG68" i="2" s="1"/>
  <c r="BN20" i="6"/>
  <c r="GL20" i="6" s="1"/>
  <c r="BX67" i="2"/>
  <c r="BY67" i="2" s="1"/>
  <c r="BZ67" i="2" s="1"/>
  <c r="BM25" i="6"/>
  <c r="GK25" i="6" s="1"/>
  <c r="BI67" i="2"/>
  <c r="BJ67" i="2" s="1"/>
  <c r="CT66" i="2"/>
  <c r="Y68" i="2"/>
  <c r="N68" i="2"/>
  <c r="GK24" i="6" l="1"/>
  <c r="CA67" i="2"/>
  <c r="BR67" i="2"/>
  <c r="BS67" i="2" s="1"/>
  <c r="AH68" i="2"/>
  <c r="CL66" i="2"/>
  <c r="AS67" i="2"/>
  <c r="BN21" i="6" s="1"/>
  <c r="GL21" i="6" s="1"/>
  <c r="BB67" i="2"/>
  <c r="O68" i="2"/>
  <c r="CB67" i="2" l="1"/>
  <c r="AW68" i="2"/>
  <c r="AX68" i="2" s="1"/>
  <c r="AY68" i="2" s="1"/>
  <c r="BN22" i="6"/>
  <c r="GL22" i="6" s="1"/>
  <c r="CU66" i="2"/>
  <c r="BM26" i="6"/>
  <c r="CG67" i="2"/>
  <c r="P68" i="2"/>
  <c r="Q68" i="2" s="1"/>
  <c r="Z68" i="2" s="1"/>
  <c r="AN68" i="2"/>
  <c r="AO68" i="2" s="1"/>
  <c r="AI68" i="2" l="1"/>
  <c r="GK26" i="6"/>
  <c r="G82" i="5" s="1"/>
  <c r="E82" i="5" s="1"/>
  <c r="BM27" i="6"/>
  <c r="AZ68" i="2"/>
  <c r="CH67" i="2"/>
  <c r="CQ67" i="2" s="1"/>
  <c r="CP67" i="2"/>
  <c r="R68" i="2"/>
  <c r="BO18" i="6" s="1"/>
  <c r="BK67" i="2"/>
  <c r="BN23" i="6" s="1"/>
  <c r="GL23" i="6" s="1"/>
  <c r="BT67" i="2"/>
  <c r="AP68" i="2"/>
  <c r="AA68" i="2" l="1"/>
  <c r="V69" i="2" s="1"/>
  <c r="W69" i="2" s="1"/>
  <c r="X69" i="2" s="1"/>
  <c r="BO68" i="2"/>
  <c r="BP68" i="2" s="1"/>
  <c r="BQ68" i="2" s="1"/>
  <c r="BN24" i="6"/>
  <c r="GL24" i="6" s="1"/>
  <c r="GK27" i="6"/>
  <c r="GM18" i="6"/>
  <c r="CI67" i="2"/>
  <c r="AJ68" i="2"/>
  <c r="BF68" i="2"/>
  <c r="BG68" i="2" s="1"/>
  <c r="CC67" i="2"/>
  <c r="AQ68" i="2"/>
  <c r="M69" i="2"/>
  <c r="AR68" i="2" l="1"/>
  <c r="BO19" i="6"/>
  <c r="GM19" i="6" s="1"/>
  <c r="BX68" i="2"/>
  <c r="BY68" i="2" s="1"/>
  <c r="BZ68" i="2" s="1"/>
  <c r="BN25" i="6"/>
  <c r="GL25" i="6" s="1"/>
  <c r="AE69" i="2"/>
  <c r="AF69" i="2" s="1"/>
  <c r="AG69" i="2" s="1"/>
  <c r="BO20" i="6"/>
  <c r="BR68" i="2"/>
  <c r="CR67" i="2"/>
  <c r="CJ67" i="2"/>
  <c r="CS67" i="2" s="1"/>
  <c r="Y69" i="2"/>
  <c r="N69" i="2"/>
  <c r="BH68" i="2"/>
  <c r="BA68" i="2" l="1"/>
  <c r="CK67" i="2"/>
  <c r="CL67" i="2" s="1"/>
  <c r="BN26" i="6" s="1"/>
  <c r="GM20" i="6"/>
  <c r="CA68" i="2"/>
  <c r="AH69" i="2"/>
  <c r="AS68" i="2"/>
  <c r="BI68" i="2"/>
  <c r="O69" i="2"/>
  <c r="BB68" i="2" l="1"/>
  <c r="BJ68" i="2"/>
  <c r="BS68" i="2" s="1"/>
  <c r="CB68" i="2" s="1"/>
  <c r="BN27" i="6"/>
  <c r="GL26" i="6"/>
  <c r="G83" i="5" s="1"/>
  <c r="E83" i="5" s="1"/>
  <c r="AN69" i="2"/>
  <c r="AO69" i="2" s="1"/>
  <c r="AP69" i="2" s="1"/>
  <c r="BO21" i="6"/>
  <c r="CT67" i="2"/>
  <c r="P69" i="2"/>
  <c r="Q69" i="2" s="1"/>
  <c r="Z69" i="2" s="1"/>
  <c r="CG68" i="2"/>
  <c r="CH68" i="2" s="1"/>
  <c r="CQ68" i="2" s="1"/>
  <c r="CU67" i="2"/>
  <c r="AI69" i="2" l="1"/>
  <c r="AW69" i="2"/>
  <c r="AX69" i="2" s="1"/>
  <c r="AY69" i="2" s="1"/>
  <c r="AZ69" i="2" s="1"/>
  <c r="BO22" i="6"/>
  <c r="GM22" i="6" s="1"/>
  <c r="GM21" i="6"/>
  <c r="GL27" i="6"/>
  <c r="AQ69" i="2"/>
  <c r="AR69" i="2" s="1"/>
  <c r="R69" i="2"/>
  <c r="BP18" i="6" s="1"/>
  <c r="CI68" i="2"/>
  <c r="CP68" i="2"/>
  <c r="BT68" i="2"/>
  <c r="BK68" i="2"/>
  <c r="BO23" i="6" s="1"/>
  <c r="GM23" i="6" s="1"/>
  <c r="BA69" i="2" l="1"/>
  <c r="GN18" i="6"/>
  <c r="BO69" i="2"/>
  <c r="BP69" i="2" s="1"/>
  <c r="BQ69" i="2" s="1"/>
  <c r="BO24" i="6"/>
  <c r="GM24" i="6" s="1"/>
  <c r="AA69" i="2"/>
  <c r="BF69" i="2"/>
  <c r="BG69" i="2" s="1"/>
  <c r="CC68" i="2"/>
  <c r="CJ68" i="2"/>
  <c r="CK68" i="2" s="1"/>
  <c r="CR68" i="2"/>
  <c r="M70" i="2"/>
  <c r="BX69" i="2" l="1"/>
  <c r="BY69" i="2" s="1"/>
  <c r="BZ69" i="2" s="1"/>
  <c r="BO25" i="6"/>
  <c r="GM25" i="6" s="1"/>
  <c r="V70" i="2"/>
  <c r="W70" i="2" s="1"/>
  <c r="X70" i="2" s="1"/>
  <c r="BP19" i="6"/>
  <c r="BR69" i="2"/>
  <c r="BH69" i="2"/>
  <c r="CL68" i="2"/>
  <c r="BO26" i="6" s="1"/>
  <c r="N70" i="2"/>
  <c r="CS68" i="2"/>
  <c r="AJ69" i="2"/>
  <c r="BP20" i="6" s="1"/>
  <c r="GN20" i="6" s="1"/>
  <c r="Y70" i="2" l="1"/>
  <c r="GN19" i="6"/>
  <c r="GM26" i="6"/>
  <c r="G84" i="5" s="1"/>
  <c r="E84" i="5" s="1"/>
  <c r="BO27" i="6"/>
  <c r="CA69" i="2"/>
  <c r="CG69" i="2"/>
  <c r="CU68" i="2"/>
  <c r="CT68" i="2"/>
  <c r="O70" i="2"/>
  <c r="BI69" i="2"/>
  <c r="AE70" i="2"/>
  <c r="AF70" i="2" s="1"/>
  <c r="AS69" i="2"/>
  <c r="BJ69" i="2" l="1"/>
  <c r="BS69" i="2" s="1"/>
  <c r="GM27" i="6"/>
  <c r="AN70" i="2"/>
  <c r="AO70" i="2" s="1"/>
  <c r="BP21" i="6"/>
  <c r="CH69" i="2"/>
  <c r="CQ69" i="2" s="1"/>
  <c r="P70" i="2"/>
  <c r="CP69" i="2"/>
  <c r="AG70" i="2"/>
  <c r="BB69" i="2"/>
  <c r="CB69" i="2" l="1"/>
  <c r="Q70" i="2"/>
  <c r="R70" i="2" s="1"/>
  <c r="GN21" i="6"/>
  <c r="AW70" i="2"/>
  <c r="BP22" i="6"/>
  <c r="GN22" i="6" s="1"/>
  <c r="CI69" i="2"/>
  <c r="AP70" i="2"/>
  <c r="AX70" i="2"/>
  <c r="BT69" i="2"/>
  <c r="AH70" i="2"/>
  <c r="BK69" i="2"/>
  <c r="Z70" i="2" l="1"/>
  <c r="AI70" i="2" s="1"/>
  <c r="BF70" i="2"/>
  <c r="BG70" i="2" s="1"/>
  <c r="BP23" i="6"/>
  <c r="GN23" i="6" s="1"/>
  <c r="M71" i="2"/>
  <c r="N71" i="2" s="1"/>
  <c r="BQ18" i="6"/>
  <c r="BO70" i="2"/>
  <c r="BP70" i="2" s="1"/>
  <c r="BP24" i="6"/>
  <c r="GN24" i="6" s="1"/>
  <c r="CR69" i="2"/>
  <c r="AQ70" i="2"/>
  <c r="CJ69" i="2"/>
  <c r="CS69" i="2" s="1"/>
  <c r="AY70" i="2"/>
  <c r="CC69" i="2"/>
  <c r="BH70" i="2" l="1"/>
  <c r="CK69" i="2"/>
  <c r="CL69" i="2" s="1"/>
  <c r="AA70" i="2"/>
  <c r="AR70" i="2"/>
  <c r="AS70" i="2" s="1"/>
  <c r="BQ21" i="6" s="1"/>
  <c r="GO21" i="6" s="1"/>
  <c r="GO18" i="6"/>
  <c r="BX70" i="2"/>
  <c r="BY70" i="2" s="1"/>
  <c r="BP25" i="6"/>
  <c r="GN25" i="6" s="1"/>
  <c r="AZ70" i="2"/>
  <c r="AJ70" i="2"/>
  <c r="BQ70" i="2"/>
  <c r="O71" i="2"/>
  <c r="BI70" i="2"/>
  <c r="BA70" i="2" l="1"/>
  <c r="BJ70" i="2" s="1"/>
  <c r="V71" i="2"/>
  <c r="W71" i="2" s="1"/>
  <c r="X71" i="2" s="1"/>
  <c r="Y71" i="2" s="1"/>
  <c r="BQ19" i="6"/>
  <c r="GO19" i="6" s="1"/>
  <c r="AN71" i="2"/>
  <c r="AO71" i="2" s="1"/>
  <c r="AP71" i="2" s="1"/>
  <c r="AQ71" i="2" s="1"/>
  <c r="BB70" i="2"/>
  <c r="AW71" i="2" s="1"/>
  <c r="AX71" i="2" s="1"/>
  <c r="CG70" i="2"/>
  <c r="CP70" i="2" s="1"/>
  <c r="BP26" i="6"/>
  <c r="AE71" i="2"/>
  <c r="AF71" i="2" s="1"/>
  <c r="BQ20" i="6"/>
  <c r="BR70" i="2"/>
  <c r="BZ70" i="2"/>
  <c r="P71" i="2"/>
  <c r="Q71" i="2" s="1"/>
  <c r="Z71" i="2" s="1"/>
  <c r="CT69" i="2"/>
  <c r="CU69" i="2"/>
  <c r="BQ22" i="6" l="1"/>
  <c r="GO22" i="6" s="1"/>
  <c r="BS70" i="2"/>
  <c r="CH70" i="2"/>
  <c r="CQ70" i="2" s="1"/>
  <c r="AG71" i="2"/>
  <c r="AH71" i="2" s="1"/>
  <c r="GO20" i="6"/>
  <c r="GN26" i="6"/>
  <c r="G85" i="5" s="1"/>
  <c r="E85" i="5" s="1"/>
  <c r="BP27" i="6"/>
  <c r="CA70" i="2"/>
  <c r="AY71" i="2"/>
  <c r="AA71" i="2"/>
  <c r="R71" i="2"/>
  <c r="CB70" i="2" l="1"/>
  <c r="CI70" i="2"/>
  <c r="CJ70" i="2" s="1"/>
  <c r="CS70" i="2" s="1"/>
  <c r="BK70" i="2"/>
  <c r="BF71" i="2" s="1"/>
  <c r="BG71" i="2" s="1"/>
  <c r="AI71" i="2"/>
  <c r="AR71" i="2" s="1"/>
  <c r="AS71" i="2" s="1"/>
  <c r="M72" i="2"/>
  <c r="N72" i="2" s="1"/>
  <c r="BR18" i="6"/>
  <c r="V72" i="2"/>
  <c r="W72" i="2" s="1"/>
  <c r="X72" i="2" s="1"/>
  <c r="Y72" i="2" s="1"/>
  <c r="BR19" i="6"/>
  <c r="GP19" i="6" s="1"/>
  <c r="GN27" i="6"/>
  <c r="CC70" i="2"/>
  <c r="BT70" i="2"/>
  <c r="AZ71" i="2"/>
  <c r="CR70" i="2"/>
  <c r="BQ23" i="6" l="1"/>
  <c r="GO23" i="6" s="1"/>
  <c r="BA71" i="2"/>
  <c r="BB71" i="2" s="1"/>
  <c r="CK70" i="2"/>
  <c r="CL70" i="2" s="1"/>
  <c r="BO71" i="2"/>
  <c r="BP71" i="2" s="1"/>
  <c r="BQ71" i="2" s="1"/>
  <c r="BR71" i="2" s="1"/>
  <c r="BQ24" i="6"/>
  <c r="GO24" i="6" s="1"/>
  <c r="AN72" i="2"/>
  <c r="AO72" i="2" s="1"/>
  <c r="AP72" i="2" s="1"/>
  <c r="BR21" i="6"/>
  <c r="GP21" i="6" s="1"/>
  <c r="BX71" i="2"/>
  <c r="BY71" i="2" s="1"/>
  <c r="BZ71" i="2" s="1"/>
  <c r="BQ25" i="6"/>
  <c r="GO25" i="6" s="1"/>
  <c r="GP18" i="6"/>
  <c r="AJ71" i="2"/>
  <c r="BH71" i="2"/>
  <c r="O72" i="2"/>
  <c r="CA71" i="2" l="1"/>
  <c r="AE72" i="2"/>
  <c r="AF72" i="2" s="1"/>
  <c r="BR20" i="6"/>
  <c r="AW72" i="2"/>
  <c r="AX72" i="2" s="1"/>
  <c r="AY72" i="2" s="1"/>
  <c r="BR22" i="6"/>
  <c r="GP22" i="6" s="1"/>
  <c r="CG71" i="2"/>
  <c r="CH71" i="2" s="1"/>
  <c r="CQ71" i="2" s="1"/>
  <c r="BQ26" i="6"/>
  <c r="CT70" i="2"/>
  <c r="CU70" i="2"/>
  <c r="BI71" i="2"/>
  <c r="BJ71" i="2" s="1"/>
  <c r="AQ72" i="2"/>
  <c r="P72" i="2"/>
  <c r="AG72" i="2"/>
  <c r="BS71" i="2" l="1"/>
  <c r="CB71" i="2" s="1"/>
  <c r="CP71" i="2"/>
  <c r="CI71" i="2"/>
  <c r="CR71" i="2" s="1"/>
  <c r="Q72" i="2"/>
  <c r="GO26" i="6"/>
  <c r="G86" i="5" s="1"/>
  <c r="E86" i="5" s="1"/>
  <c r="BQ27" i="6"/>
  <c r="GP20" i="6"/>
  <c r="BK71" i="2"/>
  <c r="BT71" i="2"/>
  <c r="AZ72" i="2"/>
  <c r="AH72" i="2"/>
  <c r="Z72" i="2" l="1"/>
  <c r="CJ71" i="2"/>
  <c r="CS71" i="2" s="1"/>
  <c r="R72" i="2"/>
  <c r="BS18" i="6" s="1"/>
  <c r="GQ18" i="6" s="1"/>
  <c r="BO72" i="2"/>
  <c r="BP72" i="2" s="1"/>
  <c r="BQ72" i="2" s="1"/>
  <c r="BR24" i="6"/>
  <c r="GP24" i="6" s="1"/>
  <c r="BF72" i="2"/>
  <c r="BG72" i="2" s="1"/>
  <c r="BH72" i="2" s="1"/>
  <c r="BR23" i="6"/>
  <c r="GO27" i="6"/>
  <c r="M73" i="2" l="1"/>
  <c r="AA72" i="2"/>
  <c r="AI72" i="2"/>
  <c r="AR72" i="2" s="1"/>
  <c r="AS72" i="2" s="1"/>
  <c r="CK71" i="2"/>
  <c r="CL71" i="2" s="1"/>
  <c r="BR26" i="6" s="1"/>
  <c r="GP26" i="6" s="1"/>
  <c r="BR72" i="2"/>
  <c r="BI72" i="2"/>
  <c r="GP23" i="6"/>
  <c r="CC71" i="2"/>
  <c r="N73" i="2"/>
  <c r="G87" i="5" l="1"/>
  <c r="E87" i="5" s="1"/>
  <c r="AN73" i="2"/>
  <c r="AO73" i="2" s="1"/>
  <c r="AP73" i="2" s="1"/>
  <c r="AQ73" i="2" s="1"/>
  <c r="BS21" i="6"/>
  <c r="GQ21" i="6" s="1"/>
  <c r="BA72" i="2"/>
  <c r="BB72" i="2" s="1"/>
  <c r="BS22" i="6" s="1"/>
  <c r="GQ22" i="6" s="1"/>
  <c r="AJ72" i="2"/>
  <c r="AE73" i="2" s="1"/>
  <c r="AF73" i="2" s="1"/>
  <c r="AG73" i="2" s="1"/>
  <c r="BS19" i="6"/>
  <c r="GQ19" i="6" s="1"/>
  <c r="V73" i="2"/>
  <c r="W73" i="2" s="1"/>
  <c r="X73" i="2" s="1"/>
  <c r="Y73" i="2" s="1"/>
  <c r="BX72" i="2"/>
  <c r="BY72" i="2" s="1"/>
  <c r="BZ72" i="2" s="1"/>
  <c r="BR25" i="6"/>
  <c r="CT71" i="2"/>
  <c r="CG72" i="2"/>
  <c r="CH72" i="2" s="1"/>
  <c r="CU71" i="2"/>
  <c r="O73" i="2"/>
  <c r="CQ72" i="2" l="1"/>
  <c r="AW73" i="2"/>
  <c r="AX73" i="2" s="1"/>
  <c r="AY73" i="2" s="1"/>
  <c r="BS20" i="6"/>
  <c r="GQ20" i="6" s="1"/>
  <c r="BJ72" i="2"/>
  <c r="CA72" i="2"/>
  <c r="GP25" i="6"/>
  <c r="BR27" i="6"/>
  <c r="AZ73" i="2"/>
  <c r="AH73" i="2"/>
  <c r="P73" i="2"/>
  <c r="Q73" i="2" s="1"/>
  <c r="CI72" i="2"/>
  <c r="CP72" i="2"/>
  <c r="Z73" i="2" l="1"/>
  <c r="BK72" i="2"/>
  <c r="BS72" i="2"/>
  <c r="BT72" i="2" s="1"/>
  <c r="BO73" i="2" s="1"/>
  <c r="BP73" i="2" s="1"/>
  <c r="GP27" i="6"/>
  <c r="R73" i="2"/>
  <c r="CR72" i="2"/>
  <c r="CJ72" i="2"/>
  <c r="CS72" i="2" s="1"/>
  <c r="BS24" i="6" l="1"/>
  <c r="GQ24" i="6" s="1"/>
  <c r="CB72" i="2"/>
  <c r="CC72" i="2" s="1"/>
  <c r="BS25" i="6" s="1"/>
  <c r="GQ25" i="6" s="1"/>
  <c r="BF73" i="2"/>
  <c r="BG73" i="2" s="1"/>
  <c r="BH73" i="2" s="1"/>
  <c r="BI73" i="2" s="1"/>
  <c r="BS23" i="6"/>
  <c r="GQ23" i="6" s="1"/>
  <c r="AI73" i="2"/>
  <c r="AR73" i="2" s="1"/>
  <c r="BA73" i="2" s="1"/>
  <c r="AA73" i="2"/>
  <c r="V74" i="2" s="1"/>
  <c r="W74" i="2" s="1"/>
  <c r="X74" i="2" s="1"/>
  <c r="M74" i="2"/>
  <c r="N74" i="2" s="1"/>
  <c r="O74" i="2" s="1"/>
  <c r="BT18" i="6"/>
  <c r="GR18" i="6" s="1"/>
  <c r="BQ73" i="2"/>
  <c r="CK72" i="2" l="1"/>
  <c r="CL72" i="2" s="1"/>
  <c r="BS26" i="6" s="1"/>
  <c r="GQ26" i="6" s="1"/>
  <c r="G88" i="5" s="1"/>
  <c r="E88" i="5" s="1"/>
  <c r="BX73" i="2"/>
  <c r="BY73" i="2" s="1"/>
  <c r="BZ73" i="2" s="1"/>
  <c r="CA73" i="2" s="1"/>
  <c r="AJ73" i="2"/>
  <c r="BT19" i="6"/>
  <c r="GR19" i="6" s="1"/>
  <c r="BJ73" i="2"/>
  <c r="AE74" i="2"/>
  <c r="AF74" i="2" s="1"/>
  <c r="AG74" i="2" s="1"/>
  <c r="BT20" i="6"/>
  <c r="GR20" i="6" s="1"/>
  <c r="BR73" i="2"/>
  <c r="CT72" i="2"/>
  <c r="CG73" i="2"/>
  <c r="CH73" i="2" s="1"/>
  <c r="CU72" i="2"/>
  <c r="AS73" i="2"/>
  <c r="Y74" i="2"/>
  <c r="P74" i="2"/>
  <c r="Q74" i="2" s="1"/>
  <c r="BS27" i="6" l="1"/>
  <c r="CQ73" i="2"/>
  <c r="BS73" i="2"/>
  <c r="CB73" i="2" s="1"/>
  <c r="Z74" i="2"/>
  <c r="AN74" i="2"/>
  <c r="AO74" i="2" s="1"/>
  <c r="BT21" i="6"/>
  <c r="GQ27" i="6"/>
  <c r="AH74" i="2"/>
  <c r="BB73" i="2"/>
  <c r="CI73" i="2"/>
  <c r="CP73" i="2"/>
  <c r="R74" i="2"/>
  <c r="BU18" i="6" s="1"/>
  <c r="AI74" i="2" l="1"/>
  <c r="GR21" i="6"/>
  <c r="AW74" i="2"/>
  <c r="AX74" i="2" s="1"/>
  <c r="AY74" i="2" s="1"/>
  <c r="BT22" i="6"/>
  <c r="GR22" i="6" s="1"/>
  <c r="GS18" i="6"/>
  <c r="AP74" i="2"/>
  <c r="BK73" i="2"/>
  <c r="CR73" i="2"/>
  <c r="CJ73" i="2"/>
  <c r="CS73" i="2" s="1"/>
  <c r="M75" i="2"/>
  <c r="AA74" i="2"/>
  <c r="CK73" i="2" l="1"/>
  <c r="V75" i="2"/>
  <c r="W75" i="2" s="1"/>
  <c r="X75" i="2" s="1"/>
  <c r="BU19" i="6"/>
  <c r="BF74" i="2"/>
  <c r="BG74" i="2" s="1"/>
  <c r="BH74" i="2" s="1"/>
  <c r="BT23" i="6"/>
  <c r="GR23" i="6" s="1"/>
  <c r="AZ74" i="2"/>
  <c r="AQ74" i="2"/>
  <c r="AR74" i="2" s="1"/>
  <c r="BT73" i="2"/>
  <c r="AJ74" i="2"/>
  <c r="N75" i="2"/>
  <c r="BA74" i="2" l="1"/>
  <c r="GS19" i="6"/>
  <c r="AE75" i="2"/>
  <c r="AF75" i="2" s="1"/>
  <c r="BU20" i="6"/>
  <c r="GS20" i="6" s="1"/>
  <c r="BO74" i="2"/>
  <c r="BP74" i="2" s="1"/>
  <c r="BQ74" i="2" s="1"/>
  <c r="BT24" i="6"/>
  <c r="GR24" i="6" s="1"/>
  <c r="BI74" i="2"/>
  <c r="BJ74" i="2" s="1"/>
  <c r="CC73" i="2"/>
  <c r="AS74" i="2"/>
  <c r="Y75" i="2"/>
  <c r="O75" i="2"/>
  <c r="BR74" i="2" l="1"/>
  <c r="BS74" i="2"/>
  <c r="BX74" i="2"/>
  <c r="BY74" i="2" s="1"/>
  <c r="BZ74" i="2" s="1"/>
  <c r="BT25" i="6"/>
  <c r="GR25" i="6" s="1"/>
  <c r="AN75" i="2"/>
  <c r="AO75" i="2" s="1"/>
  <c r="AP75" i="2" s="1"/>
  <c r="BU21" i="6"/>
  <c r="GS21" i="6" s="1"/>
  <c r="CL73" i="2"/>
  <c r="AG75" i="2"/>
  <c r="P75" i="2"/>
  <c r="Q75" i="2" l="1"/>
  <c r="Z75" i="2" s="1"/>
  <c r="CG74" i="2"/>
  <c r="CH74" i="2" s="1"/>
  <c r="CQ74" i="2" s="1"/>
  <c r="BT26" i="6"/>
  <c r="GR26" i="6" s="1"/>
  <c r="G89" i="5" s="1"/>
  <c r="E89" i="5" s="1"/>
  <c r="CA74" i="2"/>
  <c r="CB74" i="2" s="1"/>
  <c r="AQ75" i="2"/>
  <c r="AH75" i="2"/>
  <c r="AI75" i="2" s="1"/>
  <c r="CP74" i="2"/>
  <c r="CT73" i="2"/>
  <c r="CU73" i="2"/>
  <c r="BB74" i="2"/>
  <c r="BK74" i="2"/>
  <c r="AR75" i="2" l="1"/>
  <c r="CI74" i="2"/>
  <c r="CR74" i="2" s="1"/>
  <c r="AW75" i="2"/>
  <c r="AX75" i="2" s="1"/>
  <c r="AY75" i="2" s="1"/>
  <c r="BU22" i="6"/>
  <c r="GS22" i="6" s="1"/>
  <c r="BF75" i="2"/>
  <c r="BG75" i="2" s="1"/>
  <c r="BH75" i="2" s="1"/>
  <c r="BU23" i="6"/>
  <c r="GS23" i="6" s="1"/>
  <c r="BT27" i="6"/>
  <c r="GR27" i="6"/>
  <c r="CC74" i="2"/>
  <c r="AA75" i="2"/>
  <c r="R75" i="2"/>
  <c r="BV18" i="6" s="1"/>
  <c r="CJ74" i="2" l="1"/>
  <c r="CS74" i="2" s="1"/>
  <c r="GT18" i="6"/>
  <c r="V76" i="2"/>
  <c r="W76" i="2" s="1"/>
  <c r="X76" i="2" s="1"/>
  <c r="BV19" i="6"/>
  <c r="GT19" i="6" s="1"/>
  <c r="BX75" i="2"/>
  <c r="BY75" i="2" s="1"/>
  <c r="BZ75" i="2" s="1"/>
  <c r="BU25" i="6"/>
  <c r="GS25" i="6" s="1"/>
  <c r="BI75" i="2"/>
  <c r="AZ75" i="2"/>
  <c r="BA75" i="2" s="1"/>
  <c r="BT74" i="2"/>
  <c r="M76" i="2"/>
  <c r="AJ75" i="2"/>
  <c r="BJ75" i="2" l="1"/>
  <c r="CK74" i="2"/>
  <c r="CL74" i="2" s="1"/>
  <c r="BO75" i="2"/>
  <c r="BP75" i="2" s="1"/>
  <c r="BU24" i="6"/>
  <c r="GS24" i="6" s="1"/>
  <c r="AE76" i="2"/>
  <c r="AF76" i="2" s="1"/>
  <c r="AG76" i="2" s="1"/>
  <c r="BV20" i="6"/>
  <c r="GT20" i="6" s="1"/>
  <c r="CA75" i="2"/>
  <c r="Y76" i="2"/>
  <c r="N76" i="2"/>
  <c r="AS75" i="2"/>
  <c r="CT74" i="2" l="1"/>
  <c r="BU26" i="6"/>
  <c r="GS26" i="6" s="1"/>
  <c r="CU74" i="2"/>
  <c r="CG75" i="2"/>
  <c r="CH75" i="2" s="1"/>
  <c r="CQ75" i="2" s="1"/>
  <c r="AN76" i="2"/>
  <c r="AO76" i="2" s="1"/>
  <c r="AP76" i="2" s="1"/>
  <c r="BV21" i="6"/>
  <c r="GT21" i="6" s="1"/>
  <c r="AH76" i="2"/>
  <c r="BQ75" i="2"/>
  <c r="O76" i="2"/>
  <c r="BB75" i="2"/>
  <c r="GS27" i="6" l="1"/>
  <c r="G90" i="5"/>
  <c r="E90" i="5" s="1"/>
  <c r="CI75" i="2"/>
  <c r="CJ75" i="2" s="1"/>
  <c r="BU27" i="6"/>
  <c r="CP75" i="2"/>
  <c r="P76" i="2"/>
  <c r="Q76" i="2" s="1"/>
  <c r="AW76" i="2"/>
  <c r="AX76" i="2" s="1"/>
  <c r="BV22" i="6"/>
  <c r="GT22" i="6" s="1"/>
  <c r="BR75" i="2"/>
  <c r="AQ76" i="2"/>
  <c r="BK75" i="2"/>
  <c r="CR75" i="2" l="1"/>
  <c r="Z76" i="2"/>
  <c r="AI76" i="2" s="1"/>
  <c r="AR76" i="2" s="1"/>
  <c r="BS75" i="2"/>
  <c r="CB75" i="2" s="1"/>
  <c r="CK75" i="2" s="1"/>
  <c r="BF76" i="2"/>
  <c r="BG76" i="2" s="1"/>
  <c r="BV23" i="6"/>
  <c r="GT23" i="6" s="1"/>
  <c r="R76" i="2"/>
  <c r="BW18" i="6" s="1"/>
  <c r="AY76" i="2"/>
  <c r="CS75" i="2"/>
  <c r="M77" i="2" l="1"/>
  <c r="GU18" i="6"/>
  <c r="AA76" i="2"/>
  <c r="AZ76" i="2"/>
  <c r="BA76" i="2" s="1"/>
  <c r="BH76" i="2"/>
  <c r="BT75" i="2"/>
  <c r="CC75" i="2"/>
  <c r="N77" i="2"/>
  <c r="BO76" i="2" l="1"/>
  <c r="BV24" i="6"/>
  <c r="GT24" i="6" s="1"/>
  <c r="BX76" i="2"/>
  <c r="BY76" i="2" s="1"/>
  <c r="BZ76" i="2" s="1"/>
  <c r="BV25" i="6"/>
  <c r="GT25" i="6" s="1"/>
  <c r="V77" i="2"/>
  <c r="W77" i="2" s="1"/>
  <c r="X77" i="2" s="1"/>
  <c r="Y77" i="2" s="1"/>
  <c r="BW19" i="6"/>
  <c r="BB76" i="2"/>
  <c r="BI76" i="2"/>
  <c r="BJ76" i="2" s="1"/>
  <c r="BP76" i="2"/>
  <c r="BQ76" i="2" s="1"/>
  <c r="O77" i="2"/>
  <c r="AJ76" i="2"/>
  <c r="BW20" i="6" s="1"/>
  <c r="GU20" i="6" s="1"/>
  <c r="GU19" i="6" l="1"/>
  <c r="AW77" i="2"/>
  <c r="BW22" i="6"/>
  <c r="GU22" i="6" s="1"/>
  <c r="CA76" i="2"/>
  <c r="BR76" i="2"/>
  <c r="BS76" i="2" s="1"/>
  <c r="AX77" i="2"/>
  <c r="AY77" i="2" s="1"/>
  <c r="CT75" i="2"/>
  <c r="CL75" i="2"/>
  <c r="BV26" i="6" s="1"/>
  <c r="AE77" i="2"/>
  <c r="AF77" i="2" s="1"/>
  <c r="AS76" i="2"/>
  <c r="P77" i="2"/>
  <c r="CB76" i="2" l="1"/>
  <c r="Q77" i="2"/>
  <c r="Z77" i="2" s="1"/>
  <c r="AN77" i="2"/>
  <c r="AO77" i="2" s="1"/>
  <c r="AP77" i="2" s="1"/>
  <c r="BW21" i="6"/>
  <c r="GT26" i="6"/>
  <c r="G91" i="5" s="1"/>
  <c r="E91" i="5" s="1"/>
  <c r="BV27" i="6"/>
  <c r="AZ77" i="2"/>
  <c r="CG76" i="2"/>
  <c r="CH76" i="2" s="1"/>
  <c r="CQ76" i="2" s="1"/>
  <c r="CU75" i="2"/>
  <c r="AG77" i="2"/>
  <c r="BK76" i="2"/>
  <c r="GT27" i="6" l="1"/>
  <c r="GU21" i="6"/>
  <c r="BF77" i="2"/>
  <c r="BG77" i="2" s="1"/>
  <c r="BW23" i="6"/>
  <c r="GU23" i="6" s="1"/>
  <c r="BT76" i="2"/>
  <c r="AQ77" i="2"/>
  <c r="CI76" i="2"/>
  <c r="CP76" i="2"/>
  <c r="AA77" i="2"/>
  <c r="BX19" i="6" s="1"/>
  <c r="GV19" i="6" s="1"/>
  <c r="CC76" i="2"/>
  <c r="AH77" i="2"/>
  <c r="AI77" i="2" s="1"/>
  <c r="R77" i="2"/>
  <c r="BX18" i="6" s="1"/>
  <c r="AR77" i="2" l="1"/>
  <c r="BA77" i="2" s="1"/>
  <c r="GV18" i="6"/>
  <c r="BO77" i="2"/>
  <c r="BP77" i="2" s="1"/>
  <c r="BQ77" i="2" s="1"/>
  <c r="BW24" i="6"/>
  <c r="GU24" i="6" s="1"/>
  <c r="BX77" i="2"/>
  <c r="BY77" i="2" s="1"/>
  <c r="BZ77" i="2" s="1"/>
  <c r="BW25" i="6"/>
  <c r="GU25" i="6" s="1"/>
  <c r="BR77" i="2"/>
  <c r="BH77" i="2"/>
  <c r="CJ76" i="2"/>
  <c r="CS76" i="2" s="1"/>
  <c r="CR76" i="2"/>
  <c r="R126" i="2"/>
  <c r="M78" i="2"/>
  <c r="AJ77" i="2"/>
  <c r="BX20" i="6" s="1"/>
  <c r="GV20" i="6" s="1"/>
  <c r="AA126" i="2"/>
  <c r="V78" i="2"/>
  <c r="CK76" i="2" l="1"/>
  <c r="CL76" i="2" s="1"/>
  <c r="CA77" i="2"/>
  <c r="BI77" i="2"/>
  <c r="AS77" i="2"/>
  <c r="BX21" i="6" s="1"/>
  <c r="GV21" i="6" s="1"/>
  <c r="N78" i="2"/>
  <c r="AJ126" i="2"/>
  <c r="AE78" i="2"/>
  <c r="W78" i="2"/>
  <c r="X78" i="2" s="1"/>
  <c r="BJ77" i="2" l="1"/>
  <c r="BS77" i="2" s="1"/>
  <c r="CG77" i="2"/>
  <c r="CH77" i="2" s="1"/>
  <c r="CQ77" i="2" s="1"/>
  <c r="BW26" i="6"/>
  <c r="AF78" i="2"/>
  <c r="AG78" i="2" s="1"/>
  <c r="CT76" i="2"/>
  <c r="CU76" i="2"/>
  <c r="Y78" i="2"/>
  <c r="BB77" i="2"/>
  <c r="BX22" i="6" s="1"/>
  <c r="GV22" i="6" s="1"/>
  <c r="O78" i="2"/>
  <c r="AS126" i="2"/>
  <c r="AN78" i="2"/>
  <c r="CB77" i="2" l="1"/>
  <c r="CP77" i="2"/>
  <c r="GU26" i="6"/>
  <c r="G92" i="5" s="1"/>
  <c r="E92" i="5" s="1"/>
  <c r="BW27" i="6"/>
  <c r="AH78" i="2"/>
  <c r="CI77" i="2"/>
  <c r="AO78" i="2"/>
  <c r="BK77" i="2"/>
  <c r="BB126" i="2"/>
  <c r="AW78" i="2"/>
  <c r="P78" i="2"/>
  <c r="Q78" i="2" l="1"/>
  <c r="Z78" i="2" s="1"/>
  <c r="BK126" i="2"/>
  <c r="BX23" i="6"/>
  <c r="GV23" i="6" s="1"/>
  <c r="GU27" i="6"/>
  <c r="CR77" i="2"/>
  <c r="CJ77" i="2"/>
  <c r="CS77" i="2" s="1"/>
  <c r="AX78" i="2"/>
  <c r="AY78" i="2" s="1"/>
  <c r="AP78" i="2"/>
  <c r="BT77" i="2"/>
  <c r="BX24" i="6" s="1"/>
  <c r="GV24" i="6" s="1"/>
  <c r="BF78" i="2"/>
  <c r="AI78" i="2" l="1"/>
  <c r="CK77" i="2"/>
  <c r="AZ78" i="2"/>
  <c r="AQ78" i="2"/>
  <c r="BG78" i="2"/>
  <c r="CC77" i="2"/>
  <c r="AA78" i="2"/>
  <c r="BT126" i="2"/>
  <c r="BO78" i="2"/>
  <c r="BP78" i="2" s="1"/>
  <c r="R78" i="2"/>
  <c r="BY18" i="6" s="1"/>
  <c r="AR78" i="2" l="1"/>
  <c r="BA78" i="2" s="1"/>
  <c r="GW18" i="6"/>
  <c r="V79" i="2"/>
  <c r="W79" i="2" s="1"/>
  <c r="X79" i="2" s="1"/>
  <c r="BY19" i="6"/>
  <c r="GW19" i="6" s="1"/>
  <c r="CC126" i="2"/>
  <c r="BX25" i="6"/>
  <c r="GV25" i="6" s="1"/>
  <c r="BH78" i="2"/>
  <c r="CL77" i="2"/>
  <c r="BX26" i="6" s="1"/>
  <c r="BX78" i="2"/>
  <c r="M79" i="2"/>
  <c r="BQ78" i="2"/>
  <c r="AJ78" i="2"/>
  <c r="AE79" i="2" l="1"/>
  <c r="BY20" i="6"/>
  <c r="GW20" i="6" s="1"/>
  <c r="BX27" i="6"/>
  <c r="GV26" i="6"/>
  <c r="G93" i="5" s="1"/>
  <c r="E93" i="5" s="1"/>
  <c r="BI78" i="2"/>
  <c r="BJ78" i="2" s="1"/>
  <c r="BY78" i="2"/>
  <c r="AF79" i="2"/>
  <c r="AG79" i="2" s="1"/>
  <c r="CT77" i="2"/>
  <c r="CL126" i="2"/>
  <c r="CG78" i="2"/>
  <c r="CH78" i="2" s="1"/>
  <c r="CU77" i="2"/>
  <c r="AS78" i="2"/>
  <c r="N79" i="2"/>
  <c r="Y79" i="2"/>
  <c r="BR78" i="2"/>
  <c r="BS78" i="2" l="1"/>
  <c r="GV27" i="6"/>
  <c r="AN79" i="2"/>
  <c r="AO79" i="2" s="1"/>
  <c r="AP79" i="2" s="1"/>
  <c r="BY21" i="6"/>
  <c r="GW21" i="6" s="1"/>
  <c r="Q4" i="1"/>
  <c r="P12" i="1" s="1"/>
  <c r="AH79" i="2"/>
  <c r="CQ78" i="2"/>
  <c r="BZ78" i="2"/>
  <c r="O79" i="2"/>
  <c r="CU126" i="2"/>
  <c r="CI78" i="2"/>
  <c r="CP78" i="2"/>
  <c r="CA78" i="2" l="1"/>
  <c r="CB78" i="2" s="1"/>
  <c r="AQ79" i="2"/>
  <c r="P79" i="2"/>
  <c r="Q79" i="2" s="1"/>
  <c r="Z79" i="2" s="1"/>
  <c r="BB78" i="2"/>
  <c r="BY22" i="6" s="1"/>
  <c r="GW22" i="6" s="1"/>
  <c r="CJ78" i="2"/>
  <c r="CK78" i="2" s="1"/>
  <c r="CR78" i="2"/>
  <c r="BK78" i="2"/>
  <c r="AI79" i="2" l="1"/>
  <c r="AR79" i="2" s="1"/>
  <c r="BF79" i="2"/>
  <c r="BG79" i="2" s="1"/>
  <c r="BH79" i="2" s="1"/>
  <c r="BY23" i="6"/>
  <c r="GW23" i="6" s="1"/>
  <c r="AW79" i="2"/>
  <c r="AX79" i="2" s="1"/>
  <c r="CS78" i="2"/>
  <c r="BT78" i="2"/>
  <c r="BO79" i="2" l="1"/>
  <c r="BY24" i="6"/>
  <c r="GW24" i="6" s="1"/>
  <c r="R79" i="2"/>
  <c r="BI79" i="2"/>
  <c r="BP79" i="2"/>
  <c r="CC78" i="2"/>
  <c r="AY79" i="2"/>
  <c r="BX79" i="2" l="1"/>
  <c r="BY25" i="6"/>
  <c r="GW25" i="6" s="1"/>
  <c r="M80" i="2"/>
  <c r="N80" i="2" s="1"/>
  <c r="O80" i="2" s="1"/>
  <c r="BZ18" i="6"/>
  <c r="AA79" i="2"/>
  <c r="BQ79" i="2"/>
  <c r="BY79" i="2"/>
  <c r="AJ79" i="2"/>
  <c r="CL78" i="2"/>
  <c r="AZ79" i="2"/>
  <c r="BA79" i="2" s="1"/>
  <c r="BJ79" i="2" s="1"/>
  <c r="P80" i="2" l="1"/>
  <c r="Q80" i="2" s="1"/>
  <c r="R80" i="2" s="1"/>
  <c r="CA18" i="6" s="1"/>
  <c r="GX18" i="6"/>
  <c r="CG79" i="2"/>
  <c r="CP79" i="2" s="1"/>
  <c r="BY26" i="6"/>
  <c r="AE80" i="2"/>
  <c r="AF80" i="2" s="1"/>
  <c r="BZ20" i="6"/>
  <c r="GX20" i="6" s="1"/>
  <c r="V80" i="2"/>
  <c r="W80" i="2" s="1"/>
  <c r="X80" i="2" s="1"/>
  <c r="BZ19" i="6"/>
  <c r="GX19" i="6" s="1"/>
  <c r="BR79" i="2"/>
  <c r="BS79" i="2" s="1"/>
  <c r="BZ79" i="2"/>
  <c r="AS79" i="2"/>
  <c r="CU78" i="2"/>
  <c r="CT78" i="2"/>
  <c r="CH79" i="2" l="1"/>
  <c r="CQ79" i="2" s="1"/>
  <c r="Y80" i="2"/>
  <c r="Z80" i="2" s="1"/>
  <c r="AA80" i="2" s="1"/>
  <c r="GW26" i="6"/>
  <c r="G94" i="5" s="1"/>
  <c r="E94" i="5" s="1"/>
  <c r="BY27" i="6"/>
  <c r="AN80" i="2"/>
  <c r="AO80" i="2" s="1"/>
  <c r="BZ21" i="6"/>
  <c r="GX21" i="6" s="1"/>
  <c r="GY18" i="6"/>
  <c r="CA79" i="2"/>
  <c r="CB79" i="2" s="1"/>
  <c r="CI79" i="2"/>
  <c r="BK79" i="2"/>
  <c r="AG80" i="2"/>
  <c r="M81" i="2"/>
  <c r="BF80" i="2" l="1"/>
  <c r="BZ23" i="6"/>
  <c r="GX23" i="6" s="1"/>
  <c r="V81" i="2"/>
  <c r="W81" i="2" s="1"/>
  <c r="X81" i="2" s="1"/>
  <c r="CA19" i="6"/>
  <c r="GW27" i="6"/>
  <c r="AH80" i="2"/>
  <c r="AI80" i="2" s="1"/>
  <c r="BB79" i="2"/>
  <c r="BG80" i="2"/>
  <c r="BH80" i="2" s="1"/>
  <c r="AP80" i="2"/>
  <c r="CR79" i="2"/>
  <c r="CJ79" i="2"/>
  <c r="CS79" i="2" s="1"/>
  <c r="N81" i="2"/>
  <c r="CK79" i="2" l="1"/>
  <c r="GY19" i="6"/>
  <c r="AW80" i="2"/>
  <c r="AX80" i="2" s="1"/>
  <c r="AY80" i="2" s="1"/>
  <c r="BZ22" i="6"/>
  <c r="AJ80" i="2"/>
  <c r="BI80" i="2"/>
  <c r="AQ80" i="2"/>
  <c r="Y81" i="2"/>
  <c r="O81" i="2"/>
  <c r="BT79" i="2"/>
  <c r="BZ24" i="6" s="1"/>
  <c r="GX24" i="6" s="1"/>
  <c r="AR80" i="2" l="1"/>
  <c r="AS80" i="2" s="1"/>
  <c r="AE81" i="2"/>
  <c r="AF81" i="2" s="1"/>
  <c r="AG81" i="2" s="1"/>
  <c r="CA20" i="6"/>
  <c r="GX22" i="6"/>
  <c r="P81" i="2"/>
  <c r="CC79" i="2"/>
  <c r="CL79" i="2"/>
  <c r="AZ80" i="2"/>
  <c r="BO80" i="2"/>
  <c r="BP80" i="2" s="1"/>
  <c r="BA80" i="2" l="1"/>
  <c r="BJ80" i="2" s="1"/>
  <c r="AN81" i="2"/>
  <c r="AO81" i="2" s="1"/>
  <c r="AP81" i="2" s="1"/>
  <c r="AQ81" i="2" s="1"/>
  <c r="CA21" i="6"/>
  <c r="GY21" i="6" s="1"/>
  <c r="AH81" i="2"/>
  <c r="Q81" i="2"/>
  <c r="Z81" i="2" s="1"/>
  <c r="GY20" i="6"/>
  <c r="CG80" i="2"/>
  <c r="CH80" i="2" s="1"/>
  <c r="CI80" i="2" s="1"/>
  <c r="BZ26" i="6"/>
  <c r="GX26" i="6" s="1"/>
  <c r="G95" i="5" s="1"/>
  <c r="E95" i="5" s="1"/>
  <c r="BX80" i="2"/>
  <c r="BZ25" i="6"/>
  <c r="BY80" i="2"/>
  <c r="CU79" i="2"/>
  <c r="CT79" i="2"/>
  <c r="BB80" i="2"/>
  <c r="CA22" i="6" s="1"/>
  <c r="GY22" i="6" s="1"/>
  <c r="BQ80" i="2"/>
  <c r="AI81" i="2" l="1"/>
  <c r="CP80" i="2"/>
  <c r="AR81" i="2"/>
  <c r="GX25" i="6"/>
  <c r="BZ27" i="6"/>
  <c r="CJ80" i="2"/>
  <c r="CQ80" i="2"/>
  <c r="BZ80" i="2"/>
  <c r="AW81" i="2"/>
  <c r="AX81" i="2" s="1"/>
  <c r="BK80" i="2"/>
  <c r="AA81" i="2"/>
  <c r="R81" i="2"/>
  <c r="CB18" i="6" s="1"/>
  <c r="BR80" i="2"/>
  <c r="BS80" i="2" s="1"/>
  <c r="V82" i="2" l="1"/>
  <c r="CB19" i="6"/>
  <c r="GZ19" i="6" s="1"/>
  <c r="BF81" i="2"/>
  <c r="BG81" i="2" s="1"/>
  <c r="BH81" i="2" s="1"/>
  <c r="CA23" i="6"/>
  <c r="GY23" i="6" s="1"/>
  <c r="GZ18" i="6"/>
  <c r="GX27" i="6"/>
  <c r="CA80" i="2"/>
  <c r="CR80" i="2"/>
  <c r="AJ81" i="2"/>
  <c r="M82" i="2"/>
  <c r="AY81" i="2"/>
  <c r="W82" i="2"/>
  <c r="X82" i="2" s="1"/>
  <c r="CB80" i="2" l="1"/>
  <c r="CS80" i="2"/>
  <c r="AE82" i="2"/>
  <c r="AF82" i="2" s="1"/>
  <c r="AG82" i="2" s="1"/>
  <c r="CB20" i="6"/>
  <c r="GZ20" i="6" s="1"/>
  <c r="BI81" i="2"/>
  <c r="AS81" i="2"/>
  <c r="Y82" i="2"/>
  <c r="BT80" i="2"/>
  <c r="CA24" i="6" s="1"/>
  <c r="GY24" i="6" s="1"/>
  <c r="AZ81" i="2"/>
  <c r="N82" i="2"/>
  <c r="CK80" i="2" l="1"/>
  <c r="CL80" i="2" s="1"/>
  <c r="CC80" i="2"/>
  <c r="BA81" i="2"/>
  <c r="BJ81" i="2" s="1"/>
  <c r="AN82" i="2"/>
  <c r="AO82" i="2" s="1"/>
  <c r="AP82" i="2" s="1"/>
  <c r="CB21" i="6"/>
  <c r="GZ21" i="6" s="1"/>
  <c r="BX81" i="2"/>
  <c r="BY81" i="2" s="1"/>
  <c r="BZ81" i="2" s="1"/>
  <c r="CA25" i="6"/>
  <c r="GY25" i="6" s="1"/>
  <c r="AH82" i="2"/>
  <c r="BO81" i="2"/>
  <c r="BP81" i="2" s="1"/>
  <c r="O82" i="2"/>
  <c r="CT80" i="2" l="1"/>
  <c r="BB81" i="2"/>
  <c r="CB22" i="6" s="1"/>
  <c r="GZ22" i="6" s="1"/>
  <c r="CG81" i="2"/>
  <c r="CH81" i="2" s="1"/>
  <c r="CI81" i="2" s="1"/>
  <c r="CJ81" i="2" s="1"/>
  <c r="CA26" i="6"/>
  <c r="CA27" i="6" s="1"/>
  <c r="CU80" i="2"/>
  <c r="CA81" i="2"/>
  <c r="AQ82" i="2"/>
  <c r="BQ81" i="2"/>
  <c r="BK81" i="2"/>
  <c r="P82" i="2"/>
  <c r="Q82" i="2" s="1"/>
  <c r="Z82" i="2" s="1"/>
  <c r="CP81" i="2" l="1"/>
  <c r="AW82" i="2"/>
  <c r="AX82" i="2" s="1"/>
  <c r="CQ81" i="2"/>
  <c r="GY26" i="6"/>
  <c r="G96" i="5" s="1"/>
  <c r="E96" i="5" s="1"/>
  <c r="AI82" i="2"/>
  <c r="AR82" i="2" s="1"/>
  <c r="BF82" i="2"/>
  <c r="BG82" i="2" s="1"/>
  <c r="CB23" i="6"/>
  <c r="GZ23" i="6" s="1"/>
  <c r="GY27" i="6"/>
  <c r="BR81" i="2"/>
  <c r="BS81" i="2" s="1"/>
  <c r="CB81" i="2" s="1"/>
  <c r="CR81" i="2"/>
  <c r="R82" i="2"/>
  <c r="CC18" i="6" s="1"/>
  <c r="AY82" i="2"/>
  <c r="CK81" i="2" l="1"/>
  <c r="AA82" i="2"/>
  <c r="V83" i="2" s="1"/>
  <c r="W83" i="2" s="1"/>
  <c r="X83" i="2" s="1"/>
  <c r="HA18" i="6"/>
  <c r="CC19" i="6"/>
  <c r="HA19" i="6" s="1"/>
  <c r="BH82" i="2"/>
  <c r="AJ82" i="2"/>
  <c r="CS81" i="2"/>
  <c r="M83" i="2"/>
  <c r="AZ82" i="2"/>
  <c r="BA82" i="2" s="1"/>
  <c r="AE83" i="2" l="1"/>
  <c r="CC20" i="6"/>
  <c r="HA20" i="6" s="1"/>
  <c r="BI82" i="2"/>
  <c r="BJ82" i="2" s="1"/>
  <c r="AF83" i="2"/>
  <c r="AG83" i="2" s="1"/>
  <c r="Y83" i="2"/>
  <c r="CC81" i="2"/>
  <c r="N83" i="2"/>
  <c r="BT81" i="2"/>
  <c r="CB24" i="6" s="1"/>
  <c r="GZ24" i="6" s="1"/>
  <c r="AS82" i="2"/>
  <c r="BX82" i="2" l="1"/>
  <c r="BY82" i="2" s="1"/>
  <c r="BZ82" i="2" s="1"/>
  <c r="CB25" i="6"/>
  <c r="GZ25" i="6" s="1"/>
  <c r="AN83" i="2"/>
  <c r="CC21" i="6"/>
  <c r="HA21" i="6" s="1"/>
  <c r="BK82" i="2"/>
  <c r="AH83" i="2"/>
  <c r="AO83" i="2"/>
  <c r="AP83" i="2" s="1"/>
  <c r="CL81" i="2"/>
  <c r="BO82" i="2"/>
  <c r="BP82" i="2" s="1"/>
  <c r="O83" i="2"/>
  <c r="CG82" i="2" l="1"/>
  <c r="CH82" i="2" s="1"/>
  <c r="CQ82" i="2" s="1"/>
  <c r="CB26" i="6"/>
  <c r="BF83" i="2"/>
  <c r="BG83" i="2" s="1"/>
  <c r="BH83" i="2" s="1"/>
  <c r="CC23" i="6"/>
  <c r="HA23" i="6" s="1"/>
  <c r="CA82" i="2"/>
  <c r="AQ83" i="2"/>
  <c r="CT81" i="2"/>
  <c r="BB82" i="2"/>
  <c r="CU81" i="2"/>
  <c r="BQ82" i="2"/>
  <c r="CP82" i="2"/>
  <c r="P83" i="2"/>
  <c r="Q83" i="2" s="1"/>
  <c r="Z83" i="2" s="1"/>
  <c r="AI83" i="2" l="1"/>
  <c r="AR83" i="2" s="1"/>
  <c r="AW83" i="2"/>
  <c r="AX83" i="2" s="1"/>
  <c r="CC22" i="6"/>
  <c r="HA22" i="6" s="1"/>
  <c r="CB27" i="6"/>
  <c r="GZ26" i="6"/>
  <c r="G97" i="5" s="1"/>
  <c r="E97" i="5" s="1"/>
  <c r="BI83" i="2"/>
  <c r="CI82" i="2"/>
  <c r="BR82" i="2"/>
  <c r="BS82" i="2" l="1"/>
  <c r="CB82" i="2" s="1"/>
  <c r="GZ27" i="6"/>
  <c r="CJ82" i="2"/>
  <c r="CS82" i="2" s="1"/>
  <c r="CR82" i="2"/>
  <c r="AY83" i="2"/>
  <c r="AA83" i="2"/>
  <c r="R83" i="2"/>
  <c r="CD18" i="6" s="1"/>
  <c r="BT82" i="2" l="1"/>
  <c r="CC24" i="6" s="1"/>
  <c r="HA24" i="6" s="1"/>
  <c r="CK82" i="2"/>
  <c r="HB18" i="6"/>
  <c r="V84" i="2"/>
  <c r="W84" i="2" s="1"/>
  <c r="X84" i="2" s="1"/>
  <c r="CD19" i="6"/>
  <c r="HB19" i="6" s="1"/>
  <c r="AZ83" i="2"/>
  <c r="BO83" i="2"/>
  <c r="BP83" i="2" s="1"/>
  <c r="CC82" i="2"/>
  <c r="M84" i="2"/>
  <c r="BA83" i="2" l="1"/>
  <c r="BJ83" i="2" s="1"/>
  <c r="BX83" i="2"/>
  <c r="BY83" i="2" s="1"/>
  <c r="BZ83" i="2" s="1"/>
  <c r="CC25" i="6"/>
  <c r="HA25" i="6" s="1"/>
  <c r="Y84" i="2"/>
  <c r="CL82" i="2"/>
  <c r="N84" i="2"/>
  <c r="AJ83" i="2"/>
  <c r="CD20" i="6" s="1"/>
  <c r="HB20" i="6" s="1"/>
  <c r="AS83" i="2"/>
  <c r="BQ83" i="2"/>
  <c r="AN84" i="2" l="1"/>
  <c r="CD21" i="6"/>
  <c r="HB21" i="6" s="1"/>
  <c r="CG83" i="2"/>
  <c r="CH83" i="2" s="1"/>
  <c r="CQ83" i="2" s="1"/>
  <c r="CC26" i="6"/>
  <c r="CA83" i="2"/>
  <c r="AO84" i="2"/>
  <c r="AP84" i="2" s="1"/>
  <c r="CT82" i="2"/>
  <c r="CU82" i="2"/>
  <c r="AE84" i="2"/>
  <c r="AF84" i="2" s="1"/>
  <c r="BB83" i="2"/>
  <c r="O84" i="2"/>
  <c r="BR83" i="2"/>
  <c r="CP83" i="2" l="1"/>
  <c r="BS83" i="2"/>
  <c r="CB83" i="2" s="1"/>
  <c r="CC27" i="6"/>
  <c r="HA26" i="6"/>
  <c r="G98" i="5" s="1"/>
  <c r="E98" i="5" s="1"/>
  <c r="AW84" i="2"/>
  <c r="AX84" i="2" s="1"/>
  <c r="AY84" i="2" s="1"/>
  <c r="CD22" i="6"/>
  <c r="HB22" i="6" s="1"/>
  <c r="AQ84" i="2"/>
  <c r="CI83" i="2"/>
  <c r="P84" i="2"/>
  <c r="AG84" i="2"/>
  <c r="BK83" i="2"/>
  <c r="Q84" i="2" l="1"/>
  <c r="R84" i="2" s="1"/>
  <c r="CE18" i="6" s="1"/>
  <c r="HA27" i="6"/>
  <c r="BF84" i="2"/>
  <c r="BG84" i="2" s="1"/>
  <c r="BH84" i="2" s="1"/>
  <c r="CD23" i="6"/>
  <c r="HB23" i="6" s="1"/>
  <c r="AZ84" i="2"/>
  <c r="CJ83" i="2"/>
  <c r="CS83" i="2" s="1"/>
  <c r="CR83" i="2"/>
  <c r="BT83" i="2"/>
  <c r="AH84" i="2"/>
  <c r="Z84" i="2" l="1"/>
  <c r="AI84" i="2" s="1"/>
  <c r="CK83" i="2"/>
  <c r="HC18" i="6"/>
  <c r="BO84" i="2"/>
  <c r="BP84" i="2" s="1"/>
  <c r="BQ84" i="2" s="1"/>
  <c r="CD24" i="6"/>
  <c r="HB24" i="6" s="1"/>
  <c r="BI84" i="2"/>
  <c r="CC83" i="2"/>
  <c r="M85" i="2"/>
  <c r="AA84" i="2" l="1"/>
  <c r="AR84" i="2"/>
  <c r="BX84" i="2"/>
  <c r="BY84" i="2" s="1"/>
  <c r="CD25" i="6"/>
  <c r="HB25" i="6" s="1"/>
  <c r="BR84" i="2"/>
  <c r="CL83" i="2"/>
  <c r="N85" i="2"/>
  <c r="AJ84" i="2"/>
  <c r="CE20" i="6" s="1"/>
  <c r="HC20" i="6" s="1"/>
  <c r="BA84" i="2" l="1"/>
  <c r="BB84" i="2" s="1"/>
  <c r="CE19" i="6"/>
  <c r="HC19" i="6" s="1"/>
  <c r="V85" i="2"/>
  <c r="W85" i="2" s="1"/>
  <c r="X85" i="2" s="1"/>
  <c r="Y85" i="2" s="1"/>
  <c r="CG84" i="2"/>
  <c r="CP84" i="2" s="1"/>
  <c r="CD26" i="6"/>
  <c r="AW85" i="2"/>
  <c r="AX85" i="2" s="1"/>
  <c r="AY85" i="2" s="1"/>
  <c r="CE22" i="6"/>
  <c r="HC22" i="6" s="1"/>
  <c r="BZ84" i="2"/>
  <c r="CT83" i="2"/>
  <c r="CU83" i="2"/>
  <c r="AE85" i="2"/>
  <c r="AF85" i="2" s="1"/>
  <c r="O85" i="2"/>
  <c r="AS84" i="2"/>
  <c r="CH84" i="2" l="1"/>
  <c r="CI84" i="2" s="1"/>
  <c r="BJ84" i="2"/>
  <c r="BS84" i="2" s="1"/>
  <c r="BT84" i="2" s="1"/>
  <c r="CD27" i="6"/>
  <c r="HB26" i="6"/>
  <c r="G99" i="5" s="1"/>
  <c r="E99" i="5" s="1"/>
  <c r="AN85" i="2"/>
  <c r="AO85" i="2" s="1"/>
  <c r="CE21" i="6"/>
  <c r="CA84" i="2"/>
  <c r="AZ85" i="2"/>
  <c r="CJ84" i="2"/>
  <c r="CR84" i="2"/>
  <c r="CQ84" i="2"/>
  <c r="AG85" i="2"/>
  <c r="P85" i="2"/>
  <c r="CB84" i="2" l="1"/>
  <c r="CK84" i="2" s="1"/>
  <c r="BK84" i="2"/>
  <c r="BF85" i="2" s="1"/>
  <c r="BG85" i="2" s="1"/>
  <c r="Q85" i="2"/>
  <c r="Z85" i="2" s="1"/>
  <c r="CE23" i="6"/>
  <c r="HC23" i="6" s="1"/>
  <c r="BO85" i="2"/>
  <c r="BP85" i="2" s="1"/>
  <c r="BQ85" i="2" s="1"/>
  <c r="CE24" i="6"/>
  <c r="HC24" i="6" s="1"/>
  <c r="HB27" i="6"/>
  <c r="HC21" i="6"/>
  <c r="CS84" i="2"/>
  <c r="AP85" i="2"/>
  <c r="CC84" i="2"/>
  <c r="AH85" i="2"/>
  <c r="AI85" i="2" l="1"/>
  <c r="R85" i="2"/>
  <c r="CF18" i="6" s="1"/>
  <c r="HD18" i="6" s="1"/>
  <c r="BX85" i="2"/>
  <c r="CE25" i="6"/>
  <c r="HC25" i="6" s="1"/>
  <c r="BR85" i="2"/>
  <c r="AQ85" i="2"/>
  <c r="AR85" i="2" s="1"/>
  <c r="BA85" i="2" s="1"/>
  <c r="BY85" i="2"/>
  <c r="BZ85" i="2" s="1"/>
  <c r="BH85" i="2"/>
  <c r="CL84" i="2"/>
  <c r="AA85" i="2"/>
  <c r="M86" i="2" l="1"/>
  <c r="N86" i="2" s="1"/>
  <c r="V86" i="2"/>
  <c r="W86" i="2" s="1"/>
  <c r="X86" i="2" s="1"/>
  <c r="CF19" i="6"/>
  <c r="CG85" i="2"/>
  <c r="CP85" i="2" s="1"/>
  <c r="CE26" i="6"/>
  <c r="CA85" i="2"/>
  <c r="BI85" i="2"/>
  <c r="BJ85" i="2" s="1"/>
  <c r="BS85" i="2" s="1"/>
  <c r="CT84" i="2"/>
  <c r="AJ85" i="2"/>
  <c r="CU84" i="2"/>
  <c r="CH85" i="2" l="1"/>
  <c r="CQ85" i="2" s="1"/>
  <c r="CB85" i="2"/>
  <c r="HC26" i="6"/>
  <c r="G100" i="5" s="1"/>
  <c r="E100" i="5" s="1"/>
  <c r="CE27" i="6"/>
  <c r="HD19" i="6"/>
  <c r="AE86" i="2"/>
  <c r="AF86" i="2" s="1"/>
  <c r="AG86" i="2" s="1"/>
  <c r="CF20" i="6"/>
  <c r="HD20" i="6" s="1"/>
  <c r="CI85" i="2"/>
  <c r="BB85" i="2"/>
  <c r="O86" i="2"/>
  <c r="Y86" i="2"/>
  <c r="AW86" i="2" l="1"/>
  <c r="CF22" i="6"/>
  <c r="HD22" i="6" s="1"/>
  <c r="HC27" i="6"/>
  <c r="AH86" i="2"/>
  <c r="AX86" i="2"/>
  <c r="AY86" i="2" s="1"/>
  <c r="CR85" i="2"/>
  <c r="CJ85" i="2"/>
  <c r="CS85" i="2" s="1"/>
  <c r="AS85" i="2"/>
  <c r="BK85" i="2"/>
  <c r="P86" i="2"/>
  <c r="CK85" i="2" l="1"/>
  <c r="Q86" i="2"/>
  <c r="Z86" i="2" s="1"/>
  <c r="BF86" i="2"/>
  <c r="BG86" i="2" s="1"/>
  <c r="CF23" i="6"/>
  <c r="HD23" i="6" s="1"/>
  <c r="AN86" i="2"/>
  <c r="AO86" i="2" s="1"/>
  <c r="CF21" i="6"/>
  <c r="AZ86" i="2"/>
  <c r="BT85" i="2"/>
  <c r="R86" i="2" l="1"/>
  <c r="CG18" i="6" s="1"/>
  <c r="HE18" i="6" s="1"/>
  <c r="AI86" i="2"/>
  <c r="AJ86" i="2" s="1"/>
  <c r="AA86" i="2"/>
  <c r="V87" i="2" s="1"/>
  <c r="W87" i="2" s="1"/>
  <c r="X87" i="2" s="1"/>
  <c r="AP86" i="2"/>
  <c r="BO86" i="2"/>
  <c r="BP86" i="2" s="1"/>
  <c r="BQ86" i="2" s="1"/>
  <c r="CF24" i="6"/>
  <c r="HD24" i="6" s="1"/>
  <c r="HD21" i="6"/>
  <c r="BH86" i="2"/>
  <c r="CL85" i="2"/>
  <c r="M87" i="2"/>
  <c r="CG19" i="6" l="1"/>
  <c r="HE19" i="6" s="1"/>
  <c r="AQ86" i="2"/>
  <c r="AR86" i="2"/>
  <c r="AS86" i="2" s="1"/>
  <c r="CG21" i="6" s="1"/>
  <c r="HE21" i="6" s="1"/>
  <c r="AE87" i="2"/>
  <c r="AF87" i="2" s="1"/>
  <c r="AG87" i="2" s="1"/>
  <c r="CG20" i="6"/>
  <c r="HE20" i="6" s="1"/>
  <c r="CG86" i="2"/>
  <c r="CH86" i="2" s="1"/>
  <c r="CI86" i="2" s="1"/>
  <c r="CF26" i="6"/>
  <c r="BR86" i="2"/>
  <c r="BI86" i="2"/>
  <c r="CC85" i="2"/>
  <c r="CT85" i="2"/>
  <c r="Y87" i="2"/>
  <c r="N87" i="2"/>
  <c r="BA86" i="2" l="1"/>
  <c r="BJ86" i="2" s="1"/>
  <c r="CU85" i="2"/>
  <c r="CF25" i="6"/>
  <c r="HD25" i="6" s="1"/>
  <c r="HD26" i="6"/>
  <c r="G101" i="5" s="1"/>
  <c r="E101" i="5" s="1"/>
  <c r="CJ86" i="2"/>
  <c r="AH87" i="2"/>
  <c r="BX86" i="2"/>
  <c r="BY86" i="2" s="1"/>
  <c r="CQ86" i="2" s="1"/>
  <c r="O87" i="2"/>
  <c r="AN87" i="2"/>
  <c r="AO87" i="2" s="1"/>
  <c r="BS86" i="2" l="1"/>
  <c r="BB86" i="2"/>
  <c r="AW87" i="2" s="1"/>
  <c r="AX87" i="2" s="1"/>
  <c r="HD27" i="6"/>
  <c r="CG22" i="6"/>
  <c r="CF27" i="6"/>
  <c r="CP86" i="2"/>
  <c r="BZ86" i="2"/>
  <c r="P87" i="2"/>
  <c r="Q87" i="2" s="1"/>
  <c r="Z87" i="2" s="1"/>
  <c r="BK86" i="2"/>
  <c r="AP87" i="2"/>
  <c r="AI87" i="2" l="1"/>
  <c r="HE22" i="6"/>
  <c r="BF87" i="2"/>
  <c r="BG87" i="2" s="1"/>
  <c r="CG23" i="6"/>
  <c r="HE23" i="6" s="1"/>
  <c r="CA86" i="2"/>
  <c r="CR86" i="2"/>
  <c r="AY87" i="2"/>
  <c r="R87" i="2"/>
  <c r="AQ87" i="2"/>
  <c r="AR87" i="2" s="1"/>
  <c r="CB86" i="2" l="1"/>
  <c r="M88" i="2"/>
  <c r="N88" i="2" s="1"/>
  <c r="CH18" i="6"/>
  <c r="AA87" i="2"/>
  <c r="CS86" i="2"/>
  <c r="AZ87" i="2"/>
  <c r="BA87" i="2" s="1"/>
  <c r="BT86" i="2"/>
  <c r="BH87" i="2"/>
  <c r="CK86" i="2" l="1"/>
  <c r="CL86" i="2" s="1"/>
  <c r="CC86" i="2"/>
  <c r="HF18" i="6"/>
  <c r="BO87" i="2"/>
  <c r="BP87" i="2" s="1"/>
  <c r="CG24" i="6"/>
  <c r="HE24" i="6" s="1"/>
  <c r="V88" i="2"/>
  <c r="W88" i="2" s="1"/>
  <c r="X88" i="2" s="1"/>
  <c r="Y88" i="2" s="1"/>
  <c r="CH19" i="6"/>
  <c r="HF19" i="6" s="1"/>
  <c r="BX87" i="2"/>
  <c r="BY87" i="2" s="1"/>
  <c r="CG25" i="6"/>
  <c r="HE25" i="6" s="1"/>
  <c r="BI87" i="2"/>
  <c r="BJ87" i="2" s="1"/>
  <c r="AJ87" i="2"/>
  <c r="CH20" i="6" s="1"/>
  <c r="HF20" i="6" s="1"/>
  <c r="O88" i="2"/>
  <c r="BQ87" i="2" l="1"/>
  <c r="CT86" i="2"/>
  <c r="CG87" i="2"/>
  <c r="CH87" i="2" s="1"/>
  <c r="CG26" i="6"/>
  <c r="CG27" i="6" s="1"/>
  <c r="CU86" i="2"/>
  <c r="CQ87" i="2"/>
  <c r="CP87" i="2"/>
  <c r="BZ87" i="2"/>
  <c r="BB87" i="2"/>
  <c r="AS87" i="2"/>
  <c r="AE88" i="2"/>
  <c r="AF88" i="2" s="1"/>
  <c r="BR87" i="2"/>
  <c r="BS87" i="2" s="1"/>
  <c r="P88" i="2"/>
  <c r="Q88" i="2" s="1"/>
  <c r="Z88" i="2" s="1"/>
  <c r="CI87" i="2" l="1"/>
  <c r="HE26" i="6"/>
  <c r="G102" i="5" s="1"/>
  <c r="E102" i="5" s="1"/>
  <c r="CA87" i="2"/>
  <c r="CB87" i="2" s="1"/>
  <c r="AN88" i="2"/>
  <c r="AO88" i="2" s="1"/>
  <c r="AP88" i="2" s="1"/>
  <c r="CH21" i="6"/>
  <c r="AW88" i="2"/>
  <c r="AX88" i="2" s="1"/>
  <c r="AY88" i="2" s="1"/>
  <c r="CH22" i="6"/>
  <c r="HF22" i="6" s="1"/>
  <c r="CJ87" i="2"/>
  <c r="CR87" i="2"/>
  <c r="AA88" i="2"/>
  <c r="R88" i="2"/>
  <c r="CI18" i="6" s="1"/>
  <c r="AG88" i="2"/>
  <c r="HE27" i="6" l="1"/>
  <c r="CK87" i="2"/>
  <c r="CS87" i="2"/>
  <c r="V89" i="2"/>
  <c r="W89" i="2" s="1"/>
  <c r="X89" i="2" s="1"/>
  <c r="CI19" i="6"/>
  <c r="HG19" i="6" s="1"/>
  <c r="HF21" i="6"/>
  <c r="HG18" i="6"/>
  <c r="AZ88" i="2"/>
  <c r="AQ88" i="2"/>
  <c r="M89" i="2"/>
  <c r="AH88" i="2"/>
  <c r="AI88" i="2" s="1"/>
  <c r="BK87" i="2"/>
  <c r="CH23" i="6" s="1"/>
  <c r="HF23" i="6" s="1"/>
  <c r="CC87" i="2"/>
  <c r="AR88" i="2" l="1"/>
  <c r="BA88" i="2" s="1"/>
  <c r="BX88" i="2"/>
  <c r="BY88" i="2" s="1"/>
  <c r="BZ88" i="2" s="1"/>
  <c r="CH25" i="6"/>
  <c r="HF25" i="6" s="1"/>
  <c r="Y89" i="2"/>
  <c r="BF88" i="2"/>
  <c r="BG88" i="2" s="1"/>
  <c r="AJ88" i="2"/>
  <c r="CI20" i="6" s="1"/>
  <c r="HG20" i="6" s="1"/>
  <c r="N89" i="2"/>
  <c r="CL87" i="2"/>
  <c r="BT87" i="2"/>
  <c r="BO88" i="2" l="1"/>
  <c r="CH24" i="6"/>
  <c r="HF24" i="6" s="1"/>
  <c r="CG88" i="2"/>
  <c r="CP88" i="2" s="1"/>
  <c r="CH26" i="6"/>
  <c r="AS88" i="2"/>
  <c r="CA88" i="2"/>
  <c r="BP88" i="2"/>
  <c r="BQ88" i="2" s="1"/>
  <c r="CH88" i="2"/>
  <c r="CI88" i="2" s="1"/>
  <c r="BH88" i="2"/>
  <c r="BB88" i="2"/>
  <c r="AE89" i="2"/>
  <c r="AF89" i="2" s="1"/>
  <c r="CT87" i="2"/>
  <c r="O89" i="2"/>
  <c r="CU87" i="2"/>
  <c r="HF26" i="6" l="1"/>
  <c r="G103" i="5" s="1"/>
  <c r="E103" i="5" s="1"/>
  <c r="CH27" i="6"/>
  <c r="AW89" i="2"/>
  <c r="AX89" i="2" s="1"/>
  <c r="CI22" i="6"/>
  <c r="HG22" i="6" s="1"/>
  <c r="AN89" i="2"/>
  <c r="AO89" i="2" s="1"/>
  <c r="AP89" i="2" s="1"/>
  <c r="AQ89" i="2" s="1"/>
  <c r="CI21" i="6"/>
  <c r="CJ88" i="2"/>
  <c r="BR88" i="2"/>
  <c r="CQ88" i="2"/>
  <c r="BI88" i="2"/>
  <c r="CR88" i="2"/>
  <c r="AG89" i="2"/>
  <c r="P89" i="2"/>
  <c r="Q89" i="2" s="1"/>
  <c r="Z89" i="2" s="1"/>
  <c r="BJ88" i="2" l="1"/>
  <c r="AA89" i="2"/>
  <c r="HG21" i="6"/>
  <c r="HF27" i="6"/>
  <c r="AY89" i="2"/>
  <c r="R89" i="2"/>
  <c r="CJ18" i="6" s="1"/>
  <c r="CS88" i="2"/>
  <c r="AH89" i="2"/>
  <c r="BK88" i="2" l="1"/>
  <c r="CI23" i="6" s="1"/>
  <c r="HG23" i="6" s="1"/>
  <c r="BS88" i="2"/>
  <c r="CB88" i="2" s="1"/>
  <c r="AI89" i="2"/>
  <c r="AR89" i="2" s="1"/>
  <c r="HH18" i="6"/>
  <c r="V90" i="2"/>
  <c r="W90" i="2" s="1"/>
  <c r="X90" i="2" s="1"/>
  <c r="CJ19" i="6"/>
  <c r="HH19" i="6" s="1"/>
  <c r="AZ89" i="2"/>
  <c r="M90" i="2"/>
  <c r="BT88" i="2"/>
  <c r="BF89" i="2" l="1"/>
  <c r="BG89" i="2" s="1"/>
  <c r="BA89" i="2"/>
  <c r="CK88" i="2"/>
  <c r="AJ89" i="2"/>
  <c r="CJ20" i="6" s="1"/>
  <c r="HH20" i="6" s="1"/>
  <c r="BO89" i="2"/>
  <c r="BP89" i="2" s="1"/>
  <c r="CI24" i="6"/>
  <c r="HG24" i="6" s="1"/>
  <c r="CC88" i="2"/>
  <c r="CL88" i="2"/>
  <c r="N90" i="2"/>
  <c r="BH89" i="2"/>
  <c r="Y90" i="2"/>
  <c r="AS89" i="2"/>
  <c r="AE90" i="2" l="1"/>
  <c r="AF90" i="2" s="1"/>
  <c r="AG90" i="2" s="1"/>
  <c r="CG89" i="2"/>
  <c r="CH89" i="2" s="1"/>
  <c r="CI89" i="2" s="1"/>
  <c r="CI26" i="6"/>
  <c r="AN90" i="2"/>
  <c r="AO90" i="2" s="1"/>
  <c r="AP90" i="2" s="1"/>
  <c r="CJ21" i="6"/>
  <c r="BX89" i="2"/>
  <c r="BY89" i="2" s="1"/>
  <c r="CI25" i="6"/>
  <c r="HG25" i="6" s="1"/>
  <c r="BQ89" i="2"/>
  <c r="O90" i="2"/>
  <c r="CU88" i="2"/>
  <c r="BI89" i="2"/>
  <c r="BJ89" i="2" s="1"/>
  <c r="CT88" i="2"/>
  <c r="CP89" i="2" l="1"/>
  <c r="CI27" i="6"/>
  <c r="HG26" i="6"/>
  <c r="G104" i="5" s="1"/>
  <c r="E104" i="5" s="1"/>
  <c r="HH21" i="6"/>
  <c r="CJ89" i="2"/>
  <c r="BR89" i="2"/>
  <c r="BS89" i="2" s="1"/>
  <c r="AQ90" i="2"/>
  <c r="AH90" i="2"/>
  <c r="CQ89" i="2"/>
  <c r="BZ89" i="2"/>
  <c r="P90" i="2"/>
  <c r="Q90" i="2" s="1"/>
  <c r="Z90" i="2" s="1"/>
  <c r="BB89" i="2"/>
  <c r="CJ22" i="6" s="1"/>
  <c r="HH22" i="6" s="1"/>
  <c r="AI90" i="2" l="1"/>
  <c r="AR90" i="2" s="1"/>
  <c r="HG27" i="6"/>
  <c r="BT89" i="2"/>
  <c r="CA89" i="2"/>
  <c r="CS89" i="2" s="1"/>
  <c r="CR89" i="2"/>
  <c r="R90" i="2"/>
  <c r="BK89" i="2"/>
  <c r="AW90" i="2"/>
  <c r="AX90" i="2" s="1"/>
  <c r="CB89" i="2" l="1"/>
  <c r="CK89" i="2" s="1"/>
  <c r="BF90" i="2"/>
  <c r="BG90" i="2" s="1"/>
  <c r="CJ23" i="6"/>
  <c r="HH23" i="6" s="1"/>
  <c r="BO90" i="2"/>
  <c r="BP90" i="2" s="1"/>
  <c r="BQ90" i="2" s="1"/>
  <c r="CJ24" i="6"/>
  <c r="HH24" i="6" s="1"/>
  <c r="M91" i="2"/>
  <c r="N91" i="2" s="1"/>
  <c r="CK18" i="6"/>
  <c r="AA90" i="2"/>
  <c r="AS90" i="2"/>
  <c r="AJ90" i="2"/>
  <c r="AY90" i="2"/>
  <c r="BR90" i="2" l="1"/>
  <c r="AE91" i="2"/>
  <c r="CK20" i="6"/>
  <c r="HI20" i="6" s="1"/>
  <c r="AN91" i="2"/>
  <c r="AO91" i="2" s="1"/>
  <c r="AP91" i="2" s="1"/>
  <c r="CK21" i="6"/>
  <c r="HI21" i="6" s="1"/>
  <c r="V91" i="2"/>
  <c r="W91" i="2" s="1"/>
  <c r="X91" i="2" s="1"/>
  <c r="CK19" i="6"/>
  <c r="HI19" i="6" s="1"/>
  <c r="HI18" i="6"/>
  <c r="CC89" i="2"/>
  <c r="CL89" i="2"/>
  <c r="BH90" i="2"/>
  <c r="AF91" i="2"/>
  <c r="AG91" i="2" s="1"/>
  <c r="O91" i="2"/>
  <c r="AZ90" i="2"/>
  <c r="BA90" i="2" s="1"/>
  <c r="Y91" i="2" l="1"/>
  <c r="CG90" i="2"/>
  <c r="CH90" i="2" s="1"/>
  <c r="CJ26" i="6"/>
  <c r="BX90" i="2"/>
  <c r="BY90" i="2" s="1"/>
  <c r="BZ90" i="2" s="1"/>
  <c r="CJ25" i="6"/>
  <c r="HH25" i="6" s="1"/>
  <c r="BI90" i="2"/>
  <c r="AQ91" i="2"/>
  <c r="AH91" i="2"/>
  <c r="CU89" i="2"/>
  <c r="CT89" i="2"/>
  <c r="BB90" i="2"/>
  <c r="CK22" i="6" s="1"/>
  <c r="HI22" i="6" s="1"/>
  <c r="P91" i="2"/>
  <c r="CA90" i="2" l="1"/>
  <c r="BJ90" i="2"/>
  <c r="BS90" i="2" s="1"/>
  <c r="CB90" i="2" s="1"/>
  <c r="CI90" i="2"/>
  <c r="CP90" i="2"/>
  <c r="Q91" i="2"/>
  <c r="Z91" i="2" s="1"/>
  <c r="CQ90" i="2"/>
  <c r="CJ27" i="6"/>
  <c r="HH26" i="6"/>
  <c r="AW91" i="2"/>
  <c r="AX91" i="2" s="1"/>
  <c r="HH27" i="6" l="1"/>
  <c r="G105" i="5"/>
  <c r="E105" i="5" s="1"/>
  <c r="BK90" i="2"/>
  <c r="BF91" i="2" s="1"/>
  <c r="BG91" i="2" s="1"/>
  <c r="BH91" i="2" s="1"/>
  <c r="AI91" i="2"/>
  <c r="AR91" i="2" s="1"/>
  <c r="CR90" i="2"/>
  <c r="CJ90" i="2"/>
  <c r="CS90" i="2" s="1"/>
  <c r="CK23" i="6"/>
  <c r="AY91" i="2"/>
  <c r="BT90" i="2"/>
  <c r="CK24" i="6" s="1"/>
  <c r="HI24" i="6" s="1"/>
  <c r="CC90" i="2"/>
  <c r="AA91" i="2"/>
  <c r="R91" i="2"/>
  <c r="CL18" i="6" s="1"/>
  <c r="CK90" i="2" l="1"/>
  <c r="CL90" i="2" s="1"/>
  <c r="BI91" i="2"/>
  <c r="BX91" i="2"/>
  <c r="BY91" i="2" s="1"/>
  <c r="BZ91" i="2" s="1"/>
  <c r="CK25" i="6"/>
  <c r="HI25" i="6" s="1"/>
  <c r="HI23" i="6"/>
  <c r="HJ18" i="6"/>
  <c r="V92" i="2"/>
  <c r="W92" i="2" s="1"/>
  <c r="X92" i="2" s="1"/>
  <c r="CL19" i="6"/>
  <c r="HJ19" i="6" s="1"/>
  <c r="AJ91" i="2"/>
  <c r="M92" i="2"/>
  <c r="BO91" i="2"/>
  <c r="BP91" i="2" s="1"/>
  <c r="AZ91" i="2"/>
  <c r="BA91" i="2" l="1"/>
  <c r="BJ91" i="2" s="1"/>
  <c r="CG91" i="2"/>
  <c r="CK26" i="6"/>
  <c r="AE92" i="2"/>
  <c r="CL20" i="6"/>
  <c r="HJ20" i="6" s="1"/>
  <c r="CA91" i="2"/>
  <c r="CH91" i="2"/>
  <c r="CI91" i="2" s="1"/>
  <c r="AF92" i="2"/>
  <c r="AG92" i="2" s="1"/>
  <c r="AS91" i="2"/>
  <c r="Y92" i="2"/>
  <c r="CT90" i="2"/>
  <c r="CU90" i="2"/>
  <c r="N92" i="2"/>
  <c r="BQ91" i="2"/>
  <c r="CP91" i="2"/>
  <c r="AN92" i="2" l="1"/>
  <c r="AO92" i="2" s="1"/>
  <c r="AP92" i="2" s="1"/>
  <c r="CL21" i="6"/>
  <c r="HJ21" i="6" s="1"/>
  <c r="HI26" i="6"/>
  <c r="G106" i="5" s="1"/>
  <c r="E106" i="5" s="1"/>
  <c r="CK27" i="6"/>
  <c r="CJ91" i="2"/>
  <c r="AH92" i="2"/>
  <c r="CQ91" i="2"/>
  <c r="BK91" i="2"/>
  <c r="CL23" i="6" s="1"/>
  <c r="HJ23" i="6" s="1"/>
  <c r="BR91" i="2"/>
  <c r="CR91" i="2"/>
  <c r="O92" i="2"/>
  <c r="BS91" i="2" l="1"/>
  <c r="CB91" i="2" s="1"/>
  <c r="HI27" i="6"/>
  <c r="AQ92" i="2"/>
  <c r="BB91" i="2"/>
  <c r="BF92" i="2"/>
  <c r="BG92" i="2" s="1"/>
  <c r="CS91" i="2"/>
  <c r="P92" i="2"/>
  <c r="Q92" i="2" s="1"/>
  <c r="Z92" i="2" s="1"/>
  <c r="CK91" i="2" l="1"/>
  <c r="AI92" i="2"/>
  <c r="AR92" i="2" s="1"/>
  <c r="BT91" i="2"/>
  <c r="CL24" i="6" s="1"/>
  <c r="HJ24" i="6" s="1"/>
  <c r="AW92" i="2"/>
  <c r="AX92" i="2" s="1"/>
  <c r="CL22" i="6"/>
  <c r="HJ22" i="6" s="1"/>
  <c r="CC91" i="2"/>
  <c r="BH92" i="2"/>
  <c r="BO92" i="2" l="1"/>
  <c r="BX92" i="2"/>
  <c r="CL25" i="6"/>
  <c r="HJ25" i="6" s="1"/>
  <c r="BY92" i="2"/>
  <c r="BZ92" i="2" s="1"/>
  <c r="BP92" i="2"/>
  <c r="AY92" i="2"/>
  <c r="CL91" i="2"/>
  <c r="BI92" i="2"/>
  <c r="AA92" i="2"/>
  <c r="R92" i="2"/>
  <c r="CM18" i="6" s="1"/>
  <c r="CG92" i="2" l="1"/>
  <c r="CH92" i="2" s="1"/>
  <c r="CQ92" i="2" s="1"/>
  <c r="CL26" i="6"/>
  <c r="HK18" i="6"/>
  <c r="V93" i="2"/>
  <c r="W93" i="2" s="1"/>
  <c r="X93" i="2" s="1"/>
  <c r="CM19" i="6"/>
  <c r="HK19" i="6" s="1"/>
  <c r="CA92" i="2"/>
  <c r="AZ92" i="2"/>
  <c r="BA92" i="2" s="1"/>
  <c r="BJ92" i="2" s="1"/>
  <c r="BQ92" i="2"/>
  <c r="CT91" i="2"/>
  <c r="AJ92" i="2"/>
  <c r="CU91" i="2"/>
  <c r="M93" i="2"/>
  <c r="CP92" i="2" l="1"/>
  <c r="CL27" i="6"/>
  <c r="HJ26" i="6"/>
  <c r="G107" i="5" s="1"/>
  <c r="E107" i="5" s="1"/>
  <c r="AE93" i="2"/>
  <c r="AF93" i="2" s="1"/>
  <c r="AG93" i="2" s="1"/>
  <c r="CM20" i="6"/>
  <c r="HK20" i="6" s="1"/>
  <c r="BR92" i="2"/>
  <c r="BS92" i="2" s="1"/>
  <c r="CB92" i="2" s="1"/>
  <c r="CI92" i="2"/>
  <c r="AS92" i="2"/>
  <c r="CM21" i="6" s="1"/>
  <c r="HK21" i="6" s="1"/>
  <c r="N93" i="2"/>
  <c r="Y93" i="2"/>
  <c r="HJ27" i="6" l="1"/>
  <c r="AH93" i="2"/>
  <c r="CR92" i="2"/>
  <c r="CJ92" i="2"/>
  <c r="CS92" i="2" s="1"/>
  <c r="BB92" i="2"/>
  <c r="O93" i="2"/>
  <c r="AN93" i="2"/>
  <c r="AO93" i="2" s="1"/>
  <c r="CK92" i="2" l="1"/>
  <c r="AW93" i="2"/>
  <c r="AX93" i="2" s="1"/>
  <c r="CM22" i="6"/>
  <c r="P93" i="2"/>
  <c r="Q93" i="2" s="1"/>
  <c r="Z93" i="2" s="1"/>
  <c r="BK92" i="2"/>
  <c r="AP93" i="2"/>
  <c r="AI93" i="2" l="1"/>
  <c r="HK22" i="6"/>
  <c r="BF93" i="2"/>
  <c r="BG93" i="2" s="1"/>
  <c r="BH93" i="2" s="1"/>
  <c r="CM23" i="6"/>
  <c r="HK23" i="6" s="1"/>
  <c r="AY93" i="2"/>
  <c r="R93" i="2"/>
  <c r="BT92" i="2"/>
  <c r="AQ93" i="2"/>
  <c r="AR93" i="2" s="1"/>
  <c r="M94" i="2" l="1"/>
  <c r="CN18" i="6"/>
  <c r="BO93" i="2"/>
  <c r="BP93" i="2" s="1"/>
  <c r="BQ93" i="2" s="1"/>
  <c r="CM24" i="6"/>
  <c r="HK24" i="6" s="1"/>
  <c r="AA93" i="2"/>
  <c r="BI93" i="2"/>
  <c r="AZ93" i="2"/>
  <c r="BA93" i="2" s="1"/>
  <c r="AJ93" i="2"/>
  <c r="CC92" i="2"/>
  <c r="N94" i="2"/>
  <c r="BJ93" i="2" l="1"/>
  <c r="V94" i="2"/>
  <c r="W94" i="2" s="1"/>
  <c r="X94" i="2" s="1"/>
  <c r="CN19" i="6"/>
  <c r="HL19" i="6" s="1"/>
  <c r="HL18" i="6"/>
  <c r="AE94" i="2"/>
  <c r="AF94" i="2" s="1"/>
  <c r="AG94" i="2" s="1"/>
  <c r="CN20" i="6"/>
  <c r="HL20" i="6" s="1"/>
  <c r="BX93" i="2"/>
  <c r="BY93" i="2" s="1"/>
  <c r="BZ93" i="2" s="1"/>
  <c r="CM25" i="6"/>
  <c r="HK25" i="6" s="1"/>
  <c r="BR93" i="2"/>
  <c r="CL92" i="2"/>
  <c r="O94" i="2"/>
  <c r="BS93" i="2" l="1"/>
  <c r="Y94" i="2"/>
  <c r="CG93" i="2"/>
  <c r="CP93" i="2" s="1"/>
  <c r="CM26" i="6"/>
  <c r="BB93" i="2"/>
  <c r="CA93" i="2"/>
  <c r="CB93" i="2" s="1"/>
  <c r="AH94" i="2"/>
  <c r="BK93" i="2"/>
  <c r="AS93" i="2"/>
  <c r="P94" i="2"/>
  <c r="CT92" i="2"/>
  <c r="CU92" i="2"/>
  <c r="CH93" i="2" l="1"/>
  <c r="CI93" i="2" s="1"/>
  <c r="Q94" i="2"/>
  <c r="Z94" i="2" s="1"/>
  <c r="HK26" i="6"/>
  <c r="G108" i="5" s="1"/>
  <c r="E108" i="5" s="1"/>
  <c r="CM27" i="6"/>
  <c r="AN94" i="2"/>
  <c r="AO94" i="2" s="1"/>
  <c r="AP94" i="2" s="1"/>
  <c r="CN21" i="6"/>
  <c r="BF94" i="2"/>
  <c r="BG94" i="2" s="1"/>
  <c r="BH94" i="2" s="1"/>
  <c r="CN23" i="6"/>
  <c r="HL23" i="6" s="1"/>
  <c r="AW94" i="2"/>
  <c r="AX94" i="2" s="1"/>
  <c r="AY94" i="2" s="1"/>
  <c r="CN22" i="6"/>
  <c r="HL22" i="6" s="1"/>
  <c r="BT93" i="2"/>
  <c r="CJ93" i="2"/>
  <c r="CS93" i="2" s="1"/>
  <c r="CQ93" i="2"/>
  <c r="R94" i="2" l="1"/>
  <c r="CO18" i="6" s="1"/>
  <c r="HM18" i="6" s="1"/>
  <c r="CK93" i="2"/>
  <c r="AI94" i="2"/>
  <c r="AJ94" i="2" s="1"/>
  <c r="CR93" i="2"/>
  <c r="BI94" i="2"/>
  <c r="AZ94" i="2"/>
  <c r="AQ94" i="2"/>
  <c r="AA94" i="2"/>
  <c r="V95" i="2" s="1"/>
  <c r="W95" i="2" s="1"/>
  <c r="X95" i="2" s="1"/>
  <c r="HL21" i="6"/>
  <c r="BO94" i="2"/>
  <c r="BP94" i="2" s="1"/>
  <c r="BQ94" i="2" s="1"/>
  <c r="CN24" i="6"/>
  <c r="HL24" i="6" s="1"/>
  <c r="HK27" i="6"/>
  <c r="CL93" i="2"/>
  <c r="M95" i="2"/>
  <c r="CO19" i="6" l="1"/>
  <c r="HM19" i="6" s="1"/>
  <c r="AR94" i="2"/>
  <c r="AS94" i="2" s="1"/>
  <c r="BR94" i="2"/>
  <c r="CG94" i="2"/>
  <c r="CH94" i="2" s="1"/>
  <c r="CI94" i="2" s="1"/>
  <c r="CN26" i="6"/>
  <c r="HL26" i="6" s="1"/>
  <c r="G109" i="5" s="1"/>
  <c r="E109" i="5" s="1"/>
  <c r="AE95" i="2"/>
  <c r="AF95" i="2" s="1"/>
  <c r="AG95" i="2" s="1"/>
  <c r="CO20" i="6"/>
  <c r="HM20" i="6" s="1"/>
  <c r="CC93" i="2"/>
  <c r="CT93" i="2"/>
  <c r="Y95" i="2"/>
  <c r="N95" i="2"/>
  <c r="BA94" i="2" l="1"/>
  <c r="BJ94" i="2" s="1"/>
  <c r="BS94" i="2" s="1"/>
  <c r="BX94" i="2"/>
  <c r="BY94" i="2" s="1"/>
  <c r="CQ94" i="2" s="1"/>
  <c r="CN25" i="6"/>
  <c r="HL25" i="6" s="1"/>
  <c r="AN95" i="2"/>
  <c r="AO95" i="2" s="1"/>
  <c r="AP95" i="2" s="1"/>
  <c r="CO21" i="6"/>
  <c r="HM21" i="6" s="1"/>
  <c r="CJ94" i="2"/>
  <c r="CU93" i="2"/>
  <c r="AH95" i="2"/>
  <c r="BB94" i="2"/>
  <c r="O95" i="2"/>
  <c r="BZ94" i="2" l="1"/>
  <c r="CR94" i="2" s="1"/>
  <c r="CP94" i="2"/>
  <c r="AW95" i="2"/>
  <c r="AX95" i="2" s="1"/>
  <c r="CO22" i="6"/>
  <c r="HM22" i="6" s="1"/>
  <c r="CN27" i="6"/>
  <c r="HL27" i="6"/>
  <c r="AQ95" i="2"/>
  <c r="P95" i="2"/>
  <c r="Q95" i="2" s="1"/>
  <c r="Z95" i="2" s="1"/>
  <c r="BK94" i="2"/>
  <c r="CA94" i="2"/>
  <c r="AI95" i="2" l="1"/>
  <c r="AR95" i="2" s="1"/>
  <c r="CB94" i="2"/>
  <c r="CK94" i="2" s="1"/>
  <c r="BF95" i="2"/>
  <c r="BG95" i="2" s="1"/>
  <c r="BH95" i="2" s="1"/>
  <c r="CO23" i="6"/>
  <c r="HM23" i="6" s="1"/>
  <c r="AY95" i="2"/>
  <c r="R95" i="2"/>
  <c r="CS94" i="2"/>
  <c r="M96" i="2" l="1"/>
  <c r="CP18" i="6"/>
  <c r="AA95" i="2"/>
  <c r="BI95" i="2"/>
  <c r="AZ95" i="2"/>
  <c r="BA95" i="2" s="1"/>
  <c r="AJ95" i="2"/>
  <c r="BT94" i="2"/>
  <c r="CL94" i="2"/>
  <c r="CC94" i="2"/>
  <c r="N96" i="2"/>
  <c r="BJ95" i="2" l="1"/>
  <c r="BO95" i="2"/>
  <c r="BP95" i="2" s="1"/>
  <c r="BQ95" i="2" s="1"/>
  <c r="CO24" i="6"/>
  <c r="HM24" i="6" s="1"/>
  <c r="V96" i="2"/>
  <c r="W96" i="2" s="1"/>
  <c r="X96" i="2" s="1"/>
  <c r="CP19" i="6"/>
  <c r="HN19" i="6" s="1"/>
  <c r="HN18" i="6"/>
  <c r="AE96" i="2"/>
  <c r="AF96" i="2" s="1"/>
  <c r="CP20" i="6"/>
  <c r="HN20" i="6" s="1"/>
  <c r="BX95" i="2"/>
  <c r="CO25" i="6"/>
  <c r="HM25" i="6" s="1"/>
  <c r="CG95" i="2"/>
  <c r="CO26" i="6"/>
  <c r="BY95" i="2"/>
  <c r="BZ95" i="2" s="1"/>
  <c r="AS95" i="2"/>
  <c r="O96" i="2"/>
  <c r="CT94" i="2"/>
  <c r="CU94" i="2"/>
  <c r="Y96" i="2" l="1"/>
  <c r="CP95" i="2"/>
  <c r="CH95" i="2"/>
  <c r="CQ95" i="2" s="1"/>
  <c r="HM26" i="6"/>
  <c r="G110" i="5" s="1"/>
  <c r="E110" i="5" s="1"/>
  <c r="CO27" i="6"/>
  <c r="AN96" i="2"/>
  <c r="AO96" i="2" s="1"/>
  <c r="AP96" i="2" s="1"/>
  <c r="CP21" i="6"/>
  <c r="HN21" i="6" s="1"/>
  <c r="CA95" i="2"/>
  <c r="AG96" i="2"/>
  <c r="BK95" i="2"/>
  <c r="P96" i="2"/>
  <c r="BR95" i="2"/>
  <c r="BS95" i="2" s="1"/>
  <c r="CB95" i="2" l="1"/>
  <c r="CI95" i="2"/>
  <c r="Q96" i="2"/>
  <c r="BF96" i="2"/>
  <c r="BG96" i="2" s="1"/>
  <c r="BH96" i="2" s="1"/>
  <c r="CP23" i="6"/>
  <c r="HN23" i="6" s="1"/>
  <c r="HM27" i="6"/>
  <c r="CC95" i="2"/>
  <c r="AQ96" i="2"/>
  <c r="AH96" i="2"/>
  <c r="BB95" i="2"/>
  <c r="Z96" i="2" l="1"/>
  <c r="AI96" i="2" s="1"/>
  <c r="AJ96" i="2" s="1"/>
  <c r="CJ95" i="2"/>
  <c r="CK95" i="2" s="1"/>
  <c r="CL95" i="2" s="1"/>
  <c r="CR95" i="2"/>
  <c r="R96" i="2"/>
  <c r="M97" i="2" s="1"/>
  <c r="N97" i="2" s="1"/>
  <c r="O97" i="2" s="1"/>
  <c r="BX96" i="2"/>
  <c r="BY96" i="2" s="1"/>
  <c r="BZ96" i="2" s="1"/>
  <c r="CP25" i="6"/>
  <c r="HN25" i="6" s="1"/>
  <c r="AW96" i="2"/>
  <c r="AX96" i="2" s="1"/>
  <c r="AY96" i="2" s="1"/>
  <c r="CP22" i="6"/>
  <c r="BI96" i="2"/>
  <c r="BT95" i="2"/>
  <c r="CS95" i="2" l="1"/>
  <c r="CQ18" i="6"/>
  <c r="HO18" i="6" s="1"/>
  <c r="AA96" i="2"/>
  <c r="AR96" i="2"/>
  <c r="AS96" i="2" s="1"/>
  <c r="CG96" i="2"/>
  <c r="CH96" i="2" s="1"/>
  <c r="CI96" i="2" s="1"/>
  <c r="CP26" i="6"/>
  <c r="HN26" i="6" s="1"/>
  <c r="G111" i="5" s="1"/>
  <c r="E111" i="5" s="1"/>
  <c r="AE97" i="2"/>
  <c r="AF97" i="2" s="1"/>
  <c r="CQ20" i="6"/>
  <c r="HO20" i="6" s="1"/>
  <c r="BO96" i="2"/>
  <c r="BP96" i="2" s="1"/>
  <c r="CP24" i="6"/>
  <c r="HN24" i="6" s="1"/>
  <c r="HN22" i="6"/>
  <c r="CA96" i="2"/>
  <c r="AZ96" i="2"/>
  <c r="CU95" i="2"/>
  <c r="CT95" i="2"/>
  <c r="P97" i="2"/>
  <c r="Q97" i="2" s="1"/>
  <c r="CP96" i="2" l="1"/>
  <c r="BQ96" i="2"/>
  <c r="CQ19" i="6"/>
  <c r="HO19" i="6" s="1"/>
  <c r="V97" i="2"/>
  <c r="W97" i="2" s="1"/>
  <c r="X97" i="2" s="1"/>
  <c r="Y97" i="2" s="1"/>
  <c r="Z97" i="2" s="1"/>
  <c r="BA96" i="2"/>
  <c r="BB96" i="2" s="1"/>
  <c r="CP27" i="6"/>
  <c r="HN27" i="6"/>
  <c r="AN97" i="2"/>
  <c r="AO97" i="2" s="1"/>
  <c r="CQ21" i="6"/>
  <c r="HO21" i="6" s="1"/>
  <c r="CJ96" i="2"/>
  <c r="CQ96" i="2"/>
  <c r="AG97" i="2"/>
  <c r="BR96" i="2"/>
  <c r="CR96" i="2"/>
  <c r="R97" i="2"/>
  <c r="CR18" i="6" s="1"/>
  <c r="AA97" i="2" l="1"/>
  <c r="V98" i="2" s="1"/>
  <c r="W98" i="2" s="1"/>
  <c r="X98" i="2" s="1"/>
  <c r="BJ96" i="2"/>
  <c r="BK96" i="2" s="1"/>
  <c r="CR19" i="6"/>
  <c r="HP19" i="6" s="1"/>
  <c r="AW97" i="2"/>
  <c r="AX97" i="2" s="1"/>
  <c r="CQ22" i="6"/>
  <c r="HO22" i="6" s="1"/>
  <c r="HP18" i="6"/>
  <c r="AH97" i="2"/>
  <c r="AP97" i="2"/>
  <c r="CS96" i="2"/>
  <c r="M98" i="2"/>
  <c r="BS96" i="2" l="1"/>
  <c r="AI97" i="2"/>
  <c r="AJ97" i="2" s="1"/>
  <c r="BF97" i="2"/>
  <c r="BG97" i="2" s="1"/>
  <c r="CQ23" i="6"/>
  <c r="HO23" i="6" s="1"/>
  <c r="AQ97" i="2"/>
  <c r="AY97" i="2"/>
  <c r="N98" i="2"/>
  <c r="Y98" i="2"/>
  <c r="CB96" i="2" l="1"/>
  <c r="CC96" i="2" s="1"/>
  <c r="CQ25" i="6" s="1"/>
  <c r="HO25" i="6" s="1"/>
  <c r="AR97" i="2"/>
  <c r="AS97" i="2" s="1"/>
  <c r="AE98" i="2"/>
  <c r="AF98" i="2" s="1"/>
  <c r="AG98" i="2" s="1"/>
  <c r="AH98" i="2" s="1"/>
  <c r="CR20" i="6"/>
  <c r="HP20" i="6" s="1"/>
  <c r="AZ97" i="2"/>
  <c r="BA97" i="2" s="1"/>
  <c r="BH97" i="2"/>
  <c r="BT96" i="2"/>
  <c r="O98" i="2"/>
  <c r="BX97" i="2" l="1"/>
  <c r="BY97" i="2" s="1"/>
  <c r="CK96" i="2"/>
  <c r="CL96" i="2" s="1"/>
  <c r="CU96" i="2" s="1"/>
  <c r="AN98" i="2"/>
  <c r="AO98" i="2" s="1"/>
  <c r="AP98" i="2" s="1"/>
  <c r="AQ98" i="2" s="1"/>
  <c r="CR21" i="6"/>
  <c r="HP21" i="6" s="1"/>
  <c r="BB97" i="2"/>
  <c r="CQ26" i="6"/>
  <c r="BO97" i="2"/>
  <c r="BP97" i="2" s="1"/>
  <c r="CQ24" i="6"/>
  <c r="HO24" i="6" s="1"/>
  <c r="BI97" i="2"/>
  <c r="BJ97" i="2" s="1"/>
  <c r="P98" i="2"/>
  <c r="Q98" i="2" s="1"/>
  <c r="Z98" i="2" s="1"/>
  <c r="CT96" i="2" l="1"/>
  <c r="BZ97" i="2"/>
  <c r="CA97" i="2" s="1"/>
  <c r="CG97" i="2"/>
  <c r="CH97" i="2" s="1"/>
  <c r="CQ97" i="2" s="1"/>
  <c r="AI98" i="2"/>
  <c r="AR98" i="2" s="1"/>
  <c r="BK97" i="2"/>
  <c r="BF98" i="2" s="1"/>
  <c r="BG98" i="2" s="1"/>
  <c r="BH98" i="2" s="1"/>
  <c r="CP97" i="2"/>
  <c r="BQ97" i="2"/>
  <c r="AW98" i="2"/>
  <c r="AX98" i="2" s="1"/>
  <c r="CR22" i="6"/>
  <c r="HP22" i="6" s="1"/>
  <c r="HO26" i="6"/>
  <c r="G112" i="5" s="1"/>
  <c r="E112" i="5" s="1"/>
  <c r="CQ27" i="6"/>
  <c r="R98" i="2"/>
  <c r="CS18" i="6" s="1"/>
  <c r="CI97" i="2" l="1"/>
  <c r="CR23" i="6"/>
  <c r="HP23" i="6" s="1"/>
  <c r="AY98" i="2"/>
  <c r="BR97" i="2"/>
  <c r="BS97" i="2" s="1"/>
  <c r="BI98" i="2"/>
  <c r="HQ18" i="6"/>
  <c r="HO27" i="6"/>
  <c r="CJ97" i="2"/>
  <c r="CR97" i="2"/>
  <c r="M99" i="2"/>
  <c r="AA98" i="2"/>
  <c r="AZ98" i="2"/>
  <c r="BA98" i="2" s="1"/>
  <c r="CB97" i="2" l="1"/>
  <c r="CK97" i="2" s="1"/>
  <c r="BT97" i="2"/>
  <c r="CR24" i="6" s="1"/>
  <c r="HP24" i="6" s="1"/>
  <c r="BJ98" i="2"/>
  <c r="V99" i="2"/>
  <c r="W99" i="2" s="1"/>
  <c r="X99" i="2" s="1"/>
  <c r="CS19" i="6"/>
  <c r="CS97" i="2"/>
  <c r="AJ98" i="2"/>
  <c r="N99" i="2"/>
  <c r="CC97" i="2"/>
  <c r="BO98" i="2" l="1"/>
  <c r="BP98" i="2" s="1"/>
  <c r="AE99" i="2"/>
  <c r="CS20" i="6"/>
  <c r="HQ20" i="6" s="1"/>
  <c r="HQ19" i="6"/>
  <c r="BX98" i="2"/>
  <c r="BY98" i="2" s="1"/>
  <c r="BZ98" i="2" s="1"/>
  <c r="CR25" i="6"/>
  <c r="HP25" i="6" s="1"/>
  <c r="AF99" i="2"/>
  <c r="AG99" i="2" s="1"/>
  <c r="CL97" i="2"/>
  <c r="Y99" i="2"/>
  <c r="AS98" i="2"/>
  <c r="O99" i="2"/>
  <c r="BQ98" i="2"/>
  <c r="AN99" i="2" l="1"/>
  <c r="AO99" i="2" s="1"/>
  <c r="AP99" i="2" s="1"/>
  <c r="CS21" i="6"/>
  <c r="HQ21" i="6" s="1"/>
  <c r="CG98" i="2"/>
  <c r="CP98" i="2" s="1"/>
  <c r="CR26" i="6"/>
  <c r="CA98" i="2"/>
  <c r="AH99" i="2"/>
  <c r="CH98" i="2"/>
  <c r="CQ98" i="2" s="1"/>
  <c r="CT97" i="2"/>
  <c r="CU97" i="2"/>
  <c r="BR98" i="2"/>
  <c r="BS98" i="2" s="1"/>
  <c r="P99" i="2"/>
  <c r="CB98" i="2" l="1"/>
  <c r="Q99" i="2"/>
  <c r="Z99" i="2" s="1"/>
  <c r="CR27" i="6"/>
  <c r="HP26" i="6"/>
  <c r="G113" i="5" s="1"/>
  <c r="E113" i="5" s="1"/>
  <c r="AQ99" i="2"/>
  <c r="CI98" i="2"/>
  <c r="BB98" i="2"/>
  <c r="CS22" i="6" s="1"/>
  <c r="HQ22" i="6" s="1"/>
  <c r="R99" i="2"/>
  <c r="CT18" i="6" s="1"/>
  <c r="AI99" i="2" l="1"/>
  <c r="AR99" i="2" s="1"/>
  <c r="AA99" i="2"/>
  <c r="V100" i="2" s="1"/>
  <c r="W100" i="2" s="1"/>
  <c r="X100" i="2" s="1"/>
  <c r="HP27" i="6"/>
  <c r="HR18" i="6"/>
  <c r="CT19" i="6"/>
  <c r="HR19" i="6" s="1"/>
  <c r="CJ98" i="2"/>
  <c r="CS98" i="2" s="1"/>
  <c r="CR98" i="2"/>
  <c r="AW99" i="2"/>
  <c r="AX99" i="2" s="1"/>
  <c r="BK98" i="2"/>
  <c r="M100" i="2"/>
  <c r="CK98" i="2" l="1"/>
  <c r="AJ99" i="2"/>
  <c r="AE100" i="2" s="1"/>
  <c r="AF100" i="2" s="1"/>
  <c r="AG100" i="2" s="1"/>
  <c r="BF99" i="2"/>
  <c r="BG99" i="2" s="1"/>
  <c r="BH99" i="2" s="1"/>
  <c r="CS23" i="6"/>
  <c r="HQ23" i="6" s="1"/>
  <c r="CT20" i="6"/>
  <c r="HR20" i="6" s="1"/>
  <c r="N100" i="2"/>
  <c r="AY99" i="2"/>
  <c r="AS99" i="2"/>
  <c r="Y100" i="2"/>
  <c r="CC98" i="2"/>
  <c r="BT98" i="2"/>
  <c r="CS24" i="6" s="1"/>
  <c r="HQ24" i="6" s="1"/>
  <c r="AN100" i="2" l="1"/>
  <c r="AO100" i="2" s="1"/>
  <c r="AP100" i="2" s="1"/>
  <c r="CT21" i="6"/>
  <c r="HR21" i="6" s="1"/>
  <c r="BX99" i="2"/>
  <c r="BY99" i="2" s="1"/>
  <c r="BZ99" i="2" s="1"/>
  <c r="CS25" i="6"/>
  <c r="HQ25" i="6" s="1"/>
  <c r="BI99" i="2"/>
  <c r="AH100" i="2"/>
  <c r="O100" i="2"/>
  <c r="CL98" i="2"/>
  <c r="AZ99" i="2"/>
  <c r="BA99" i="2" s="1"/>
  <c r="BO99" i="2"/>
  <c r="BP99" i="2" s="1"/>
  <c r="BJ99" i="2" l="1"/>
  <c r="CG99" i="2"/>
  <c r="CH99" i="2" s="1"/>
  <c r="CI99" i="2" s="1"/>
  <c r="CS26" i="6"/>
  <c r="CA99" i="2"/>
  <c r="AQ100" i="2"/>
  <c r="CT98" i="2"/>
  <c r="CU98" i="2"/>
  <c r="BQ99" i="2"/>
  <c r="P100" i="2"/>
  <c r="Q100" i="2" s="1"/>
  <c r="Z100" i="2" s="1"/>
  <c r="AI100" i="2" l="1"/>
  <c r="AR100" i="2" s="1"/>
  <c r="CS27" i="6"/>
  <c r="HQ26" i="6"/>
  <c r="G114" i="5" s="1"/>
  <c r="E114" i="5" s="1"/>
  <c r="CP99" i="2"/>
  <c r="CJ99" i="2"/>
  <c r="CQ99" i="2"/>
  <c r="BK99" i="2"/>
  <c r="BR99" i="2"/>
  <c r="CR99" i="2"/>
  <c r="BB99" i="2"/>
  <c r="CT22" i="6" s="1"/>
  <c r="HR22" i="6" s="1"/>
  <c r="BS99" i="2" l="1"/>
  <c r="BF100" i="2"/>
  <c r="BG100" i="2" s="1"/>
  <c r="BH100" i="2" s="1"/>
  <c r="CT23" i="6"/>
  <c r="HR23" i="6" s="1"/>
  <c r="HQ27" i="6"/>
  <c r="AW100" i="2"/>
  <c r="AX100" i="2" s="1"/>
  <c r="CS99" i="2"/>
  <c r="AA100" i="2"/>
  <c r="R100" i="2"/>
  <c r="CU18" i="6" s="1"/>
  <c r="CB99" i="2" l="1"/>
  <c r="CC99" i="2" s="1"/>
  <c r="V101" i="2"/>
  <c r="CU19" i="6"/>
  <c r="HS19" i="6" s="1"/>
  <c r="HS18" i="6"/>
  <c r="BI100" i="2"/>
  <c r="BT99" i="2"/>
  <c r="W101" i="2"/>
  <c r="X101" i="2" s="1"/>
  <c r="AJ100" i="2"/>
  <c r="M101" i="2"/>
  <c r="AY100" i="2"/>
  <c r="CT25" i="6" l="1"/>
  <c r="HR25" i="6" s="1"/>
  <c r="BX100" i="2"/>
  <c r="BY100" i="2" s="1"/>
  <c r="BZ100" i="2" s="1"/>
  <c r="CA100" i="2" s="1"/>
  <c r="CK99" i="2"/>
  <c r="CL99" i="2" s="1"/>
  <c r="CG100" i="2" s="1"/>
  <c r="CH100" i="2" s="1"/>
  <c r="CI100" i="2" s="1"/>
  <c r="BO100" i="2"/>
  <c r="CT24" i="6"/>
  <c r="HR24" i="6" s="1"/>
  <c r="AE101" i="2"/>
  <c r="AF101" i="2" s="1"/>
  <c r="AG101" i="2" s="1"/>
  <c r="CU20" i="6"/>
  <c r="HS20" i="6" s="1"/>
  <c r="Y101" i="2"/>
  <c r="AZ100" i="2"/>
  <c r="N101" i="2"/>
  <c r="CT26" i="6" l="1"/>
  <c r="HR26" i="6" s="1"/>
  <c r="G115" i="5" s="1"/>
  <c r="E115" i="5" s="1"/>
  <c r="CT99" i="2"/>
  <c r="CU99" i="2"/>
  <c r="CP100" i="2"/>
  <c r="BA100" i="2"/>
  <c r="BJ100" i="2" s="1"/>
  <c r="BP100" i="2"/>
  <c r="BQ100" i="2" s="1"/>
  <c r="AH101" i="2"/>
  <c r="CJ100" i="2"/>
  <c r="AS100" i="2"/>
  <c r="CU21" i="6" s="1"/>
  <c r="HS21" i="6" s="1"/>
  <c r="O101" i="2"/>
  <c r="CT27" i="6" l="1"/>
  <c r="CQ100" i="2"/>
  <c r="HR27" i="6"/>
  <c r="BR100" i="2"/>
  <c r="CR100" i="2"/>
  <c r="BK100" i="2"/>
  <c r="P101" i="2"/>
  <c r="Q101" i="2" s="1"/>
  <c r="Z101" i="2" s="1"/>
  <c r="BB100" i="2"/>
  <c r="AN101" i="2"/>
  <c r="AO101" i="2" s="1"/>
  <c r="AI101" i="2" l="1"/>
  <c r="BS100" i="2"/>
  <c r="BT100" i="2" s="1"/>
  <c r="CS100" i="2"/>
  <c r="AW101" i="2"/>
  <c r="AX101" i="2" s="1"/>
  <c r="CU22" i="6"/>
  <c r="HS22" i="6" s="1"/>
  <c r="BF101" i="2"/>
  <c r="BG101" i="2" s="1"/>
  <c r="BH101" i="2" s="1"/>
  <c r="CU23" i="6"/>
  <c r="HS23" i="6" s="1"/>
  <c r="AP101" i="2"/>
  <c r="CB100" i="2" l="1"/>
  <c r="CC100" i="2" s="1"/>
  <c r="BO101" i="2"/>
  <c r="BP101" i="2" s="1"/>
  <c r="BQ101" i="2" s="1"/>
  <c r="CU24" i="6"/>
  <c r="HS24" i="6" s="1"/>
  <c r="BI101" i="2"/>
  <c r="AY101" i="2"/>
  <c r="AQ101" i="2"/>
  <c r="AR101" i="2" s="1"/>
  <c r="AA101" i="2"/>
  <c r="R101" i="2"/>
  <c r="CV18" i="6" s="1"/>
  <c r="BX101" i="2" l="1"/>
  <c r="BY101" i="2" s="1"/>
  <c r="BZ101" i="2" s="1"/>
  <c r="CU25" i="6"/>
  <c r="HS25" i="6" s="1"/>
  <c r="CK100" i="2"/>
  <c r="CL100" i="2" s="1"/>
  <c r="CG101" i="2" s="1"/>
  <c r="BR101" i="2"/>
  <c r="HT18" i="6"/>
  <c r="V102" i="2"/>
  <c r="W102" i="2" s="1"/>
  <c r="X102" i="2" s="1"/>
  <c r="CV19" i="6"/>
  <c r="HT19" i="6" s="1"/>
  <c r="CA101" i="2"/>
  <c r="AZ101" i="2"/>
  <c r="BA101" i="2" s="1"/>
  <c r="M102" i="2"/>
  <c r="AJ101" i="2"/>
  <c r="CU26" i="6" l="1"/>
  <c r="CU27" i="6" s="1"/>
  <c r="CT100" i="2"/>
  <c r="CU100" i="2"/>
  <c r="CH101" i="2"/>
  <c r="CQ101" i="2" s="1"/>
  <c r="CP101" i="2"/>
  <c r="BJ101" i="2"/>
  <c r="AE102" i="2"/>
  <c r="AF102" i="2" s="1"/>
  <c r="AG102" i="2" s="1"/>
  <c r="CV20" i="6"/>
  <c r="HT20" i="6" s="1"/>
  <c r="AS101" i="2"/>
  <c r="Y102" i="2"/>
  <c r="N102" i="2"/>
  <c r="HS26" i="6" l="1"/>
  <c r="G116" i="5" s="1"/>
  <c r="E116" i="5" s="1"/>
  <c r="CI101" i="2"/>
  <c r="CR101" i="2" s="1"/>
  <c r="BS101" i="2"/>
  <c r="CB101" i="2" s="1"/>
  <c r="AN102" i="2"/>
  <c r="AO102" i="2" s="1"/>
  <c r="AP102" i="2" s="1"/>
  <c r="CV21" i="6"/>
  <c r="HT21" i="6" s="1"/>
  <c r="HS27" i="6"/>
  <c r="AH102" i="2"/>
  <c r="O102" i="2"/>
  <c r="BB101" i="2"/>
  <c r="CJ101" i="2" l="1"/>
  <c r="CS101" i="2" s="1"/>
  <c r="CK101" i="2"/>
  <c r="AW102" i="2"/>
  <c r="AX102" i="2" s="1"/>
  <c r="CV22" i="6"/>
  <c r="HT22" i="6" s="1"/>
  <c r="AQ102" i="2"/>
  <c r="P102" i="2"/>
  <c r="Q102" i="2" s="1"/>
  <c r="Z102" i="2" s="1"/>
  <c r="BK101" i="2"/>
  <c r="AI102" i="2" l="1"/>
  <c r="AR102" i="2" s="1"/>
  <c r="BF102" i="2"/>
  <c r="CV23" i="6"/>
  <c r="HT23" i="6" s="1"/>
  <c r="AA102" i="2"/>
  <c r="AY102" i="2"/>
  <c r="BG102" i="2"/>
  <c r="R102" i="2"/>
  <c r="BT101" i="2"/>
  <c r="CV24" i="6" s="1"/>
  <c r="HT24" i="6" s="1"/>
  <c r="V103" i="2" l="1"/>
  <c r="W103" i="2" s="1"/>
  <c r="X103" i="2" s="1"/>
  <c r="CW19" i="6"/>
  <c r="HU19" i="6" s="1"/>
  <c r="M103" i="2"/>
  <c r="N103" i="2" s="1"/>
  <c r="CW18" i="6"/>
  <c r="AZ102" i="2"/>
  <c r="BA102" i="2" s="1"/>
  <c r="BH102" i="2"/>
  <c r="CC101" i="2"/>
  <c r="Y103" i="2"/>
  <c r="BO102" i="2"/>
  <c r="BP102" i="2" s="1"/>
  <c r="HU18" i="6" l="1"/>
  <c r="BX102" i="2"/>
  <c r="CV25" i="6"/>
  <c r="HT25" i="6" s="1"/>
  <c r="AS102" i="2"/>
  <c r="AJ102" i="2"/>
  <c r="BI102" i="2"/>
  <c r="BJ102" i="2" s="1"/>
  <c r="BY102" i="2"/>
  <c r="BQ102" i="2"/>
  <c r="O103" i="2"/>
  <c r="AE103" i="2" l="1"/>
  <c r="AF103" i="2" s="1"/>
  <c r="AG103" i="2" s="1"/>
  <c r="CW20" i="6"/>
  <c r="AN103" i="2"/>
  <c r="AO103" i="2" s="1"/>
  <c r="CW21" i="6"/>
  <c r="HU21" i="6" s="1"/>
  <c r="BK102" i="2"/>
  <c r="BZ102" i="2"/>
  <c r="CL101" i="2"/>
  <c r="CV26" i="6" s="1"/>
  <c r="CT101" i="2"/>
  <c r="P103" i="2"/>
  <c r="Q103" i="2" s="1"/>
  <c r="Z103" i="2" s="1"/>
  <c r="BR102" i="2"/>
  <c r="BS102" i="2" s="1"/>
  <c r="AH103" i="2" l="1"/>
  <c r="AI103" i="2"/>
  <c r="AP103" i="2"/>
  <c r="BF103" i="2"/>
  <c r="BG103" i="2" s="1"/>
  <c r="BH103" i="2" s="1"/>
  <c r="BI103" i="2" s="1"/>
  <c r="CW23" i="6"/>
  <c r="HU23" i="6" s="1"/>
  <c r="HU20" i="6"/>
  <c r="HT26" i="6"/>
  <c r="G117" i="5" s="1"/>
  <c r="E117" i="5" s="1"/>
  <c r="CV27" i="6"/>
  <c r="BB102" i="2"/>
  <c r="BT102" i="2"/>
  <c r="CW24" i="6" s="1"/>
  <c r="HU24" i="6" s="1"/>
  <c r="CA102" i="2"/>
  <c r="CB102" i="2" s="1"/>
  <c r="CG102" i="2"/>
  <c r="CH102" i="2" s="1"/>
  <c r="CQ102" i="2" s="1"/>
  <c r="CU101" i="2"/>
  <c r="R103" i="2"/>
  <c r="CX18" i="6" s="1"/>
  <c r="AQ103" i="2" l="1"/>
  <c r="HV18" i="6"/>
  <c r="AW103" i="2"/>
  <c r="AX103" i="2" s="1"/>
  <c r="AY103" i="2" s="1"/>
  <c r="CW22" i="6"/>
  <c r="HT27" i="6"/>
  <c r="AA103" i="2"/>
  <c r="CC102" i="2"/>
  <c r="CI102" i="2"/>
  <c r="CP102" i="2"/>
  <c r="BO103" i="2"/>
  <c r="BP103" i="2" s="1"/>
  <c r="M104" i="2"/>
  <c r="AR103" i="2" l="1"/>
  <c r="AZ103" i="2"/>
  <c r="HU22" i="6"/>
  <c r="V104" i="2"/>
  <c r="W104" i="2" s="1"/>
  <c r="X104" i="2" s="1"/>
  <c r="CX19" i="6"/>
  <c r="BX103" i="2"/>
  <c r="BY103" i="2" s="1"/>
  <c r="BZ103" i="2" s="1"/>
  <c r="CW25" i="6"/>
  <c r="HU25" i="6" s="1"/>
  <c r="CJ102" i="2"/>
  <c r="CK102" i="2" s="1"/>
  <c r="CR102" i="2"/>
  <c r="AJ103" i="2"/>
  <c r="CX20" i="6" s="1"/>
  <c r="HV20" i="6" s="1"/>
  <c r="N104" i="2"/>
  <c r="BQ103" i="2"/>
  <c r="BA103" i="2" l="1"/>
  <c r="BJ103" i="2" s="1"/>
  <c r="BK103" i="2" s="1"/>
  <c r="AS103" i="2"/>
  <c r="CA103" i="2"/>
  <c r="Y104" i="2"/>
  <c r="HV19" i="6"/>
  <c r="CS102" i="2"/>
  <c r="AE104" i="2"/>
  <c r="AF104" i="2" s="1"/>
  <c r="O104" i="2"/>
  <c r="BR103" i="2"/>
  <c r="BB103" i="2" l="1"/>
  <c r="AW104" i="2" s="1"/>
  <c r="AX104" i="2" s="1"/>
  <c r="AY104" i="2" s="1"/>
  <c r="AZ104" i="2" s="1"/>
  <c r="AN104" i="2"/>
  <c r="AO104" i="2" s="1"/>
  <c r="AP104" i="2" s="1"/>
  <c r="AQ104" i="2" s="1"/>
  <c r="CX21" i="6"/>
  <c r="HV21" i="6" s="1"/>
  <c r="BS103" i="2"/>
  <c r="CB103" i="2" s="1"/>
  <c r="CX22" i="6"/>
  <c r="HV22" i="6" s="1"/>
  <c r="BF104" i="2"/>
  <c r="BG104" i="2" s="1"/>
  <c r="BH104" i="2" s="1"/>
  <c r="CX23" i="6"/>
  <c r="HV23" i="6" s="1"/>
  <c r="CL102" i="2"/>
  <c r="CW26" i="6" s="1"/>
  <c r="CT102" i="2"/>
  <c r="P104" i="2"/>
  <c r="Q104" i="2" s="1"/>
  <c r="Z104" i="2" s="1"/>
  <c r="AG104" i="2"/>
  <c r="HU26" i="6" l="1"/>
  <c r="G118" i="5" s="1"/>
  <c r="E118" i="5" s="1"/>
  <c r="CW27" i="6"/>
  <c r="AA104" i="2"/>
  <c r="BI104" i="2"/>
  <c r="CG103" i="2"/>
  <c r="CH103" i="2" s="1"/>
  <c r="CQ103" i="2" s="1"/>
  <c r="CU102" i="2"/>
  <c r="CC103" i="2"/>
  <c r="AH104" i="2"/>
  <c r="AI104" i="2" s="1"/>
  <c r="BT103" i="2"/>
  <c r="CX24" i="6" s="1"/>
  <c r="HV24" i="6" s="1"/>
  <c r="R104" i="2"/>
  <c r="CY18" i="6" s="1"/>
  <c r="HW18" i="6" s="1"/>
  <c r="AR104" i="2" l="1"/>
  <c r="BA104" i="2" s="1"/>
  <c r="HU27" i="6"/>
  <c r="BX104" i="2"/>
  <c r="CX25" i="6"/>
  <c r="HV25" i="6" s="1"/>
  <c r="V105" i="2"/>
  <c r="W105" i="2" s="1"/>
  <c r="X105" i="2" s="1"/>
  <c r="CY19" i="6"/>
  <c r="HW19" i="6" s="1"/>
  <c r="BY104" i="2"/>
  <c r="BZ104" i="2" s="1"/>
  <c r="CI103" i="2"/>
  <c r="CP103" i="2"/>
  <c r="M105" i="2"/>
  <c r="BO104" i="2"/>
  <c r="BP104" i="2" s="1"/>
  <c r="BJ104" i="2" l="1"/>
  <c r="CA104" i="2"/>
  <c r="CJ103" i="2"/>
  <c r="CK103" i="2" s="1"/>
  <c r="CR103" i="2"/>
  <c r="Y105" i="2"/>
  <c r="BQ104" i="2"/>
  <c r="AS104" i="2"/>
  <c r="AJ104" i="2"/>
  <c r="CY20" i="6" s="1"/>
  <c r="N105" i="2"/>
  <c r="HW20" i="6" l="1"/>
  <c r="AN105" i="2"/>
  <c r="AO105" i="2" s="1"/>
  <c r="AP105" i="2" s="1"/>
  <c r="CY21" i="6"/>
  <c r="HW21" i="6" s="1"/>
  <c r="CS103" i="2"/>
  <c r="AE105" i="2"/>
  <c r="AF105" i="2" s="1"/>
  <c r="BR104" i="2"/>
  <c r="BB104" i="2"/>
  <c r="O105" i="2"/>
  <c r="BS104" i="2" l="1"/>
  <c r="CB104" i="2" s="1"/>
  <c r="AW105" i="2"/>
  <c r="AX105" i="2" s="1"/>
  <c r="CY22" i="6"/>
  <c r="HW22" i="6" s="1"/>
  <c r="AQ105" i="2"/>
  <c r="CL103" i="2"/>
  <c r="CX26" i="6" s="1"/>
  <c r="CT103" i="2"/>
  <c r="AG105" i="2"/>
  <c r="P105" i="2"/>
  <c r="Q105" i="2" l="1"/>
  <c r="Z105" i="2" s="1"/>
  <c r="CX27" i="6"/>
  <c r="HV26" i="6"/>
  <c r="G119" i="5" s="1"/>
  <c r="E119" i="5" s="1"/>
  <c r="AY105" i="2"/>
  <c r="CG104" i="2"/>
  <c r="CH104" i="2" s="1"/>
  <c r="CQ104" i="2" s="1"/>
  <c r="CU103" i="2"/>
  <c r="AH105" i="2"/>
  <c r="BK104" i="2"/>
  <c r="CY23" i="6" s="1"/>
  <c r="HW23" i="6" s="1"/>
  <c r="AI105" i="2" l="1"/>
  <c r="AR105" i="2" s="1"/>
  <c r="HV27" i="6"/>
  <c r="AZ105" i="2"/>
  <c r="CI104" i="2"/>
  <c r="CP104" i="2"/>
  <c r="CC104" i="2"/>
  <c r="AA105" i="2"/>
  <c r="BT104" i="2"/>
  <c r="R105" i="2"/>
  <c r="CZ18" i="6" s="1"/>
  <c r="BF105" i="2"/>
  <c r="BG105" i="2" s="1"/>
  <c r="BA105" i="2" l="1"/>
  <c r="BX105" i="2"/>
  <c r="BY105" i="2" s="1"/>
  <c r="BZ105" i="2" s="1"/>
  <c r="CY25" i="6"/>
  <c r="HW25" i="6" s="1"/>
  <c r="HX18" i="6"/>
  <c r="BO105" i="2"/>
  <c r="BP105" i="2" s="1"/>
  <c r="BQ105" i="2" s="1"/>
  <c r="CY24" i="6"/>
  <c r="V106" i="2"/>
  <c r="W106" i="2" s="1"/>
  <c r="X106" i="2" s="1"/>
  <c r="CZ19" i="6"/>
  <c r="HX19" i="6" s="1"/>
  <c r="CJ104" i="2"/>
  <c r="CS104" i="2" s="1"/>
  <c r="CR104" i="2"/>
  <c r="AJ105" i="2"/>
  <c r="M106" i="2"/>
  <c r="BH105" i="2"/>
  <c r="CK104" i="2" l="1"/>
  <c r="CL104" i="2" s="1"/>
  <c r="CY26" i="6" s="1"/>
  <c r="HW26" i="6" s="1"/>
  <c r="G120" i="5" s="1"/>
  <c r="E120" i="5" s="1"/>
  <c r="HW24" i="6"/>
  <c r="AE106" i="2"/>
  <c r="AF106" i="2" s="1"/>
  <c r="AG106" i="2" s="1"/>
  <c r="CZ20" i="6"/>
  <c r="HX20" i="6" s="1"/>
  <c r="CA105" i="2"/>
  <c r="BR105" i="2"/>
  <c r="AS105" i="2"/>
  <c r="Y106" i="2"/>
  <c r="BI105" i="2"/>
  <c r="BJ105" i="2" s="1"/>
  <c r="N106" i="2"/>
  <c r="BS105" i="2" l="1"/>
  <c r="CB105" i="2" s="1"/>
  <c r="AN106" i="2"/>
  <c r="AO106" i="2" s="1"/>
  <c r="AP106" i="2" s="1"/>
  <c r="CZ21" i="6"/>
  <c r="HX21" i="6" s="1"/>
  <c r="CY27" i="6"/>
  <c r="HW27" i="6"/>
  <c r="AH106" i="2"/>
  <c r="CT104" i="2"/>
  <c r="BB105" i="2"/>
  <c r="CG105" i="2"/>
  <c r="CH105" i="2" s="1"/>
  <c r="CQ105" i="2" s="1"/>
  <c r="CU104" i="2"/>
  <c r="O106" i="2"/>
  <c r="AW106" i="2" l="1"/>
  <c r="AX106" i="2" s="1"/>
  <c r="CZ22" i="6"/>
  <c r="HX22" i="6" s="1"/>
  <c r="AQ106" i="2"/>
  <c r="BT105" i="2"/>
  <c r="CI105" i="2"/>
  <c r="CP105" i="2"/>
  <c r="P106" i="2"/>
  <c r="Q106" i="2" s="1"/>
  <c r="Z106" i="2" s="1"/>
  <c r="AI106" i="2" l="1"/>
  <c r="AR106" i="2" s="1"/>
  <c r="BO106" i="2"/>
  <c r="BP106" i="2" s="1"/>
  <c r="BQ106" i="2" s="1"/>
  <c r="CZ24" i="6"/>
  <c r="HX24" i="6" s="1"/>
  <c r="AY106" i="2"/>
  <c r="BK105" i="2"/>
  <c r="CC105" i="2"/>
  <c r="CJ105" i="2"/>
  <c r="CS105" i="2" s="1"/>
  <c r="CR105" i="2"/>
  <c r="R106" i="2"/>
  <c r="DA18" i="6" s="1"/>
  <c r="CK105" i="2" l="1"/>
  <c r="HY18" i="6"/>
  <c r="BX106" i="2"/>
  <c r="BY106" i="2" s="1"/>
  <c r="BZ106" i="2" s="1"/>
  <c r="CZ25" i="6"/>
  <c r="HX25" i="6" s="1"/>
  <c r="BF106" i="2"/>
  <c r="BG106" i="2" s="1"/>
  <c r="CZ23" i="6"/>
  <c r="HX23" i="6" s="1"/>
  <c r="AA106" i="2"/>
  <c r="BR106" i="2"/>
  <c r="AZ106" i="2"/>
  <c r="BA106" i="2" s="1"/>
  <c r="M107" i="2"/>
  <c r="V107" i="2" l="1"/>
  <c r="W107" i="2" s="1"/>
  <c r="X107" i="2" s="1"/>
  <c r="DA19" i="6"/>
  <c r="CA106" i="2"/>
  <c r="BH106" i="2"/>
  <c r="CL105" i="2"/>
  <c r="CZ26" i="6" s="1"/>
  <c r="CT105" i="2"/>
  <c r="AJ106" i="2"/>
  <c r="DA20" i="6" s="1"/>
  <c r="HY20" i="6" s="1"/>
  <c r="AS106" i="2"/>
  <c r="N107" i="2"/>
  <c r="Y107" i="2" l="1"/>
  <c r="HY19" i="6"/>
  <c r="AN107" i="2"/>
  <c r="AO107" i="2" s="1"/>
  <c r="AP107" i="2" s="1"/>
  <c r="DA21" i="6"/>
  <c r="HY21" i="6" s="1"/>
  <c r="HX26" i="6"/>
  <c r="G121" i="5" s="1"/>
  <c r="E121" i="5" s="1"/>
  <c r="CZ27" i="6"/>
  <c r="BI106" i="2"/>
  <c r="BJ106" i="2" s="1"/>
  <c r="BS106" i="2" s="1"/>
  <c r="CG106" i="2"/>
  <c r="CH106" i="2" s="1"/>
  <c r="CQ106" i="2" s="1"/>
  <c r="CU105" i="2"/>
  <c r="O107" i="2"/>
  <c r="AE107" i="2"/>
  <c r="AF107" i="2" s="1"/>
  <c r="CB106" i="2" l="1"/>
  <c r="HX27" i="6"/>
  <c r="AQ107" i="2"/>
  <c r="CI106" i="2"/>
  <c r="CP106" i="2"/>
  <c r="BB106" i="2"/>
  <c r="DA22" i="6" s="1"/>
  <c r="HY22" i="6" s="1"/>
  <c r="AG107" i="2"/>
  <c r="BK106" i="2"/>
  <c r="P107" i="2"/>
  <c r="Q107" i="2" s="1"/>
  <c r="Z107" i="2" s="1"/>
  <c r="AA107" i="2" l="1"/>
  <c r="BF107" i="2"/>
  <c r="BG107" i="2" s="1"/>
  <c r="BH107" i="2" s="1"/>
  <c r="DA23" i="6"/>
  <c r="HY23" i="6" s="1"/>
  <c r="CJ106" i="2"/>
  <c r="CS106" i="2" s="1"/>
  <c r="CR106" i="2"/>
  <c r="BT106" i="2"/>
  <c r="R107" i="2"/>
  <c r="DB18" i="6" s="1"/>
  <c r="AH107" i="2"/>
  <c r="AI107" i="2" s="1"/>
  <c r="AR107" i="2" s="1"/>
  <c r="AW107" i="2"/>
  <c r="AX107" i="2" s="1"/>
  <c r="CK106" i="2" l="1"/>
  <c r="HZ18" i="6"/>
  <c r="BO107" i="2"/>
  <c r="BP107" i="2" s="1"/>
  <c r="BQ107" i="2" s="1"/>
  <c r="DA24" i="6"/>
  <c r="HY24" i="6" s="1"/>
  <c r="V108" i="2"/>
  <c r="W108" i="2" s="1"/>
  <c r="X108" i="2" s="1"/>
  <c r="DB19" i="6"/>
  <c r="HZ19" i="6" s="1"/>
  <c r="BI107" i="2"/>
  <c r="CC106" i="2"/>
  <c r="M108" i="2"/>
  <c r="AY107" i="2"/>
  <c r="AJ107" i="2" l="1"/>
  <c r="DB20" i="6" s="1"/>
  <c r="HZ20" i="6" s="1"/>
  <c r="BX107" i="2"/>
  <c r="BY107" i="2" s="1"/>
  <c r="DA25" i="6"/>
  <c r="HY25" i="6" s="1"/>
  <c r="BR107" i="2"/>
  <c r="CL106" i="2"/>
  <c r="Y108" i="2"/>
  <c r="AE108" i="2"/>
  <c r="N108" i="2"/>
  <c r="AZ107" i="2"/>
  <c r="AS107" i="2"/>
  <c r="BA107" i="2" l="1"/>
  <c r="BJ107" i="2" s="1"/>
  <c r="AN108" i="2"/>
  <c r="AO108" i="2" s="1"/>
  <c r="AP108" i="2" s="1"/>
  <c r="DB21" i="6"/>
  <c r="CG107" i="2"/>
  <c r="CH107" i="2" s="1"/>
  <c r="CQ107" i="2" s="1"/>
  <c r="DA26" i="6"/>
  <c r="AF108" i="2"/>
  <c r="AG108" i="2" s="1"/>
  <c r="BZ107" i="2"/>
  <c r="CT106" i="2"/>
  <c r="CU106" i="2"/>
  <c r="O108" i="2"/>
  <c r="BS107" i="2" l="1"/>
  <c r="CI107" i="2"/>
  <c r="CR107" i="2" s="1"/>
  <c r="CP107" i="2"/>
  <c r="HY26" i="6"/>
  <c r="G122" i="5" s="1"/>
  <c r="E122" i="5" s="1"/>
  <c r="DA27" i="6"/>
  <c r="HZ21" i="6"/>
  <c r="CA107" i="2"/>
  <c r="CB107" i="2" s="1"/>
  <c r="AQ108" i="2"/>
  <c r="AH108" i="2"/>
  <c r="BK107" i="2"/>
  <c r="BB107" i="2"/>
  <c r="DB22" i="6" s="1"/>
  <c r="HZ22" i="6" s="1"/>
  <c r="P108" i="2"/>
  <c r="Q108" i="2" s="1"/>
  <c r="Z108" i="2" s="1"/>
  <c r="AI108" i="2" l="1"/>
  <c r="AR108" i="2" s="1"/>
  <c r="CJ107" i="2"/>
  <c r="CK107" i="2" s="1"/>
  <c r="BF108" i="2"/>
  <c r="BG108" i="2" s="1"/>
  <c r="BH108" i="2" s="1"/>
  <c r="DB23" i="6"/>
  <c r="HZ23" i="6" s="1"/>
  <c r="HY27" i="6"/>
  <c r="BT107" i="2"/>
  <c r="AW108" i="2"/>
  <c r="AX108" i="2" s="1"/>
  <c r="R108" i="2"/>
  <c r="DC18" i="6" s="1"/>
  <c r="CS107" i="2" l="1"/>
  <c r="AA108" i="2"/>
  <c r="V109" i="2" s="1"/>
  <c r="W109" i="2" s="1"/>
  <c r="X109" i="2" s="1"/>
  <c r="BO108" i="2"/>
  <c r="BP108" i="2" s="1"/>
  <c r="DB24" i="6"/>
  <c r="HZ24" i="6" s="1"/>
  <c r="IA18" i="6"/>
  <c r="DC19" i="6"/>
  <c r="IA19" i="6" s="1"/>
  <c r="BI108" i="2"/>
  <c r="CC107" i="2"/>
  <c r="M109" i="2"/>
  <c r="AY108" i="2"/>
  <c r="BX108" i="2" l="1"/>
  <c r="BY108" i="2" s="1"/>
  <c r="DB25" i="6"/>
  <c r="HZ25" i="6" s="1"/>
  <c r="BQ108" i="2"/>
  <c r="AJ108" i="2"/>
  <c r="DC20" i="6" s="1"/>
  <c r="IA20" i="6" s="1"/>
  <c r="AS108" i="2"/>
  <c r="Y109" i="2"/>
  <c r="N109" i="2"/>
  <c r="AZ108" i="2"/>
  <c r="BA108" i="2" s="1"/>
  <c r="BJ108" i="2" s="1"/>
  <c r="AN109" i="2" l="1"/>
  <c r="AO109" i="2" s="1"/>
  <c r="AP109" i="2" s="1"/>
  <c r="DC21" i="6"/>
  <c r="IA21" i="6" s="1"/>
  <c r="BR108" i="2"/>
  <c r="BS108" i="2" s="1"/>
  <c r="BZ108" i="2"/>
  <c r="CT107" i="2"/>
  <c r="CL107" i="2"/>
  <c r="DB26" i="6" s="1"/>
  <c r="O109" i="2"/>
  <c r="AE109" i="2"/>
  <c r="AF109" i="2" s="1"/>
  <c r="DB27" i="6" l="1"/>
  <c r="HZ26" i="6"/>
  <c r="G123" i="5" s="1"/>
  <c r="E123" i="5" s="1"/>
  <c r="CA108" i="2"/>
  <c r="CB108" i="2" s="1"/>
  <c r="AQ109" i="2"/>
  <c r="CU107" i="2"/>
  <c r="CG108" i="2"/>
  <c r="CH108" i="2" s="1"/>
  <c r="CQ108" i="2" s="1"/>
  <c r="P109" i="2"/>
  <c r="AG109" i="2"/>
  <c r="BB108" i="2"/>
  <c r="DC22" i="6" s="1"/>
  <c r="IA22" i="6" s="1"/>
  <c r="Q109" i="2" l="1"/>
  <c r="R109" i="2" s="1"/>
  <c r="DD18" i="6" s="1"/>
  <c r="HZ27" i="6"/>
  <c r="CI108" i="2"/>
  <c r="CP108" i="2"/>
  <c r="BT108" i="2"/>
  <c r="CC108" i="2"/>
  <c r="AW109" i="2"/>
  <c r="AX109" i="2" s="1"/>
  <c r="BK108" i="2"/>
  <c r="AH109" i="2"/>
  <c r="Z109" i="2" l="1"/>
  <c r="AI109" i="2" s="1"/>
  <c r="IB18" i="6"/>
  <c r="BX109" i="2"/>
  <c r="BY109" i="2" s="1"/>
  <c r="BZ109" i="2" s="1"/>
  <c r="DC25" i="6"/>
  <c r="IA25" i="6" s="1"/>
  <c r="BF109" i="2"/>
  <c r="BG109" i="2" s="1"/>
  <c r="DC23" i="6"/>
  <c r="IA23" i="6" s="1"/>
  <c r="BO109" i="2"/>
  <c r="BP109" i="2" s="1"/>
  <c r="BQ109" i="2" s="1"/>
  <c r="DC24" i="6"/>
  <c r="IA24" i="6" s="1"/>
  <c r="CJ108" i="2"/>
  <c r="CS108" i="2" s="1"/>
  <c r="CR108" i="2"/>
  <c r="M110" i="2"/>
  <c r="AY109" i="2"/>
  <c r="AR109" i="2" l="1"/>
  <c r="AA109" i="2"/>
  <c r="CK108" i="2"/>
  <c r="CA109" i="2"/>
  <c r="BR109" i="2"/>
  <c r="BH109" i="2"/>
  <c r="AS109" i="2"/>
  <c r="AZ109" i="2"/>
  <c r="BA109" i="2" s="1"/>
  <c r="N110" i="2"/>
  <c r="AJ109" i="2"/>
  <c r="DD20" i="6" s="1"/>
  <c r="IB20" i="6" s="1"/>
  <c r="V110" i="2" l="1"/>
  <c r="W110" i="2" s="1"/>
  <c r="X110" i="2" s="1"/>
  <c r="Y110" i="2" s="1"/>
  <c r="DD19" i="6"/>
  <c r="IB19" i="6" s="1"/>
  <c r="AN110" i="2"/>
  <c r="AO110" i="2" s="1"/>
  <c r="AP110" i="2" s="1"/>
  <c r="DD21" i="6"/>
  <c r="IB21" i="6" s="1"/>
  <c r="BI109" i="2"/>
  <c r="BJ109" i="2" s="1"/>
  <c r="CL108" i="2"/>
  <c r="DC26" i="6" s="1"/>
  <c r="CT108" i="2"/>
  <c r="AE110" i="2"/>
  <c r="AF110" i="2" s="1"/>
  <c r="O110" i="2"/>
  <c r="BS109" i="2" l="1"/>
  <c r="CB109" i="2" s="1"/>
  <c r="DC27" i="6"/>
  <c r="IA26" i="6"/>
  <c r="G124" i="5" s="1"/>
  <c r="E124" i="5" s="1"/>
  <c r="AQ110" i="2"/>
  <c r="CG109" i="2"/>
  <c r="CH109" i="2" s="1"/>
  <c r="CQ109" i="2" s="1"/>
  <c r="CU108" i="2"/>
  <c r="BB109" i="2"/>
  <c r="DD22" i="6" s="1"/>
  <c r="IB22" i="6" s="1"/>
  <c r="AG110" i="2"/>
  <c r="P110" i="2"/>
  <c r="Q110" i="2" l="1"/>
  <c r="Z110" i="2" s="1"/>
  <c r="IA27" i="6"/>
  <c r="CI109" i="2"/>
  <c r="CP109" i="2"/>
  <c r="BK109" i="2"/>
  <c r="BT109" i="2"/>
  <c r="AH110" i="2"/>
  <c r="AI110" i="2" s="1"/>
  <c r="AW110" i="2"/>
  <c r="AX110" i="2" s="1"/>
  <c r="AR110" i="2" l="1"/>
  <c r="BO110" i="2"/>
  <c r="DD24" i="6"/>
  <c r="IB24" i="6" s="1"/>
  <c r="BF110" i="2"/>
  <c r="BG110" i="2" s="1"/>
  <c r="BH110" i="2" s="1"/>
  <c r="DD23" i="6"/>
  <c r="IB23" i="6" s="1"/>
  <c r="BP110" i="2"/>
  <c r="BQ110" i="2" s="1"/>
  <c r="CJ109" i="2"/>
  <c r="CS109" i="2" s="1"/>
  <c r="CR109" i="2"/>
  <c r="AA110" i="2"/>
  <c r="R110" i="2"/>
  <c r="DE18" i="6" s="1"/>
  <c r="AY110" i="2"/>
  <c r="CK109" i="2" l="1"/>
  <c r="IC18" i="6"/>
  <c r="V111" i="2"/>
  <c r="W111" i="2" s="1"/>
  <c r="X111" i="2" s="1"/>
  <c r="DE19" i="6"/>
  <c r="IC19" i="6" s="1"/>
  <c r="CL109" i="2"/>
  <c r="BR110" i="2"/>
  <c r="BI110" i="2"/>
  <c r="AZ110" i="2"/>
  <c r="AJ110" i="2"/>
  <c r="M111" i="2"/>
  <c r="CC109" i="2"/>
  <c r="DD25" i="6" s="1"/>
  <c r="IB25" i="6" s="1"/>
  <c r="BA110" i="2" l="1"/>
  <c r="BJ110" i="2" s="1"/>
  <c r="AE111" i="2"/>
  <c r="DE20" i="6"/>
  <c r="IC20" i="6" s="1"/>
  <c r="CG110" i="2"/>
  <c r="CH110" i="2" s="1"/>
  <c r="CI110" i="2" s="1"/>
  <c r="DD26" i="6"/>
  <c r="AF111" i="2"/>
  <c r="AG111" i="2" s="1"/>
  <c r="AS110" i="2"/>
  <c r="BX110" i="2"/>
  <c r="BY110" i="2" s="1"/>
  <c r="CU109" i="2"/>
  <c r="Y111" i="2"/>
  <c r="N111" i="2"/>
  <c r="CT109" i="2"/>
  <c r="BS110" i="2" l="1"/>
  <c r="AN111" i="2"/>
  <c r="AO111" i="2" s="1"/>
  <c r="AP111" i="2" s="1"/>
  <c r="DE21" i="6"/>
  <c r="IC21" i="6" s="1"/>
  <c r="DD27" i="6"/>
  <c r="IB26" i="6"/>
  <c r="G125" i="5" s="1"/>
  <c r="E125" i="5" s="1"/>
  <c r="CJ110" i="2"/>
  <c r="AH111" i="2"/>
  <c r="CQ110" i="2"/>
  <c r="BK110" i="2"/>
  <c r="O111" i="2"/>
  <c r="BZ110" i="2"/>
  <c r="CP110" i="2"/>
  <c r="BF111" i="2" l="1"/>
  <c r="BG111" i="2" s="1"/>
  <c r="BH111" i="2" s="1"/>
  <c r="DE23" i="6"/>
  <c r="IC23" i="6" s="1"/>
  <c r="IB27" i="6"/>
  <c r="AQ111" i="2"/>
  <c r="P111" i="2"/>
  <c r="Q111" i="2" s="1"/>
  <c r="Z111" i="2" s="1"/>
  <c r="BB110" i="2"/>
  <c r="CA110" i="2"/>
  <c r="CR110" i="2"/>
  <c r="BT110" i="2"/>
  <c r="AI111" i="2" l="1"/>
  <c r="AR111" i="2" s="1"/>
  <c r="CB110" i="2"/>
  <c r="CK110" i="2" s="1"/>
  <c r="AW111" i="2"/>
  <c r="AX111" i="2" s="1"/>
  <c r="DE22" i="6"/>
  <c r="IC22" i="6" s="1"/>
  <c r="BO111" i="2"/>
  <c r="BP111" i="2" s="1"/>
  <c r="DE24" i="6"/>
  <c r="IC24" i="6" s="1"/>
  <c r="BI111" i="2"/>
  <c r="CS110" i="2"/>
  <c r="AY111" i="2" l="1"/>
  <c r="AZ111" i="2" s="1"/>
  <c r="BA111" i="2" s="1"/>
  <c r="BJ111" i="2" s="1"/>
  <c r="CC110" i="2"/>
  <c r="DE25" i="6" s="1"/>
  <c r="IC25" i="6" s="1"/>
  <c r="BQ111" i="2"/>
  <c r="R111" i="2"/>
  <c r="CL110" i="2"/>
  <c r="BX111" i="2" l="1"/>
  <c r="BY111" i="2" s="1"/>
  <c r="M112" i="2"/>
  <c r="N112" i="2" s="1"/>
  <c r="DF18" i="6"/>
  <c r="CG111" i="2"/>
  <c r="CH111" i="2" s="1"/>
  <c r="CQ111" i="2" s="1"/>
  <c r="DE26" i="6"/>
  <c r="AA111" i="2"/>
  <c r="AJ111" i="2"/>
  <c r="BR111" i="2"/>
  <c r="BS111" i="2" s="1"/>
  <c r="AS111" i="2"/>
  <c r="CT110" i="2"/>
  <c r="CU110" i="2"/>
  <c r="BZ111" i="2" l="1"/>
  <c r="O112" i="2"/>
  <c r="CP111" i="2"/>
  <c r="DE27" i="6"/>
  <c r="IC26" i="6"/>
  <c r="G126" i="5" s="1"/>
  <c r="E126" i="5" s="1"/>
  <c r="ID18" i="6"/>
  <c r="AN112" i="2"/>
  <c r="AO112" i="2" s="1"/>
  <c r="DF21" i="6"/>
  <c r="ID21" i="6" s="1"/>
  <c r="AE112" i="2"/>
  <c r="AF112" i="2" s="1"/>
  <c r="AG112" i="2" s="1"/>
  <c r="AH112" i="2" s="1"/>
  <c r="DF20" i="6"/>
  <c r="ID20" i="6" s="1"/>
  <c r="V112" i="2"/>
  <c r="W112" i="2" s="1"/>
  <c r="X112" i="2" s="1"/>
  <c r="DF19" i="6"/>
  <c r="ID19" i="6" s="1"/>
  <c r="CI111" i="2"/>
  <c r="BK111" i="2"/>
  <c r="P112" i="2"/>
  <c r="Q112" i="2" s="1"/>
  <c r="CA111" i="2"/>
  <c r="CB111" i="2" s="1"/>
  <c r="Y112" i="2" l="1"/>
  <c r="Z112" i="2" s="1"/>
  <c r="AI112" i="2" s="1"/>
  <c r="BF112" i="2"/>
  <c r="BG112" i="2" s="1"/>
  <c r="BH112" i="2" s="1"/>
  <c r="DF23" i="6"/>
  <c r="ID23" i="6" s="1"/>
  <c r="IC27" i="6"/>
  <c r="CJ111" i="2"/>
  <c r="CK111" i="2" s="1"/>
  <c r="CR111" i="2"/>
  <c r="BB111" i="2"/>
  <c r="AP112" i="2"/>
  <c r="R112" i="2"/>
  <c r="AA112" i="2" l="1"/>
  <c r="V113" i="2" s="1"/>
  <c r="W113" i="2" s="1"/>
  <c r="X113" i="2" s="1"/>
  <c r="CL111" i="2"/>
  <c r="CS111" i="2"/>
  <c r="AW112" i="2"/>
  <c r="AX112" i="2" s="1"/>
  <c r="AY112" i="2" s="1"/>
  <c r="DF22" i="6"/>
  <c r="DG19" i="6"/>
  <c r="IE19" i="6" s="1"/>
  <c r="M113" i="2"/>
  <c r="N113" i="2" s="1"/>
  <c r="DG18" i="6"/>
  <c r="BI112" i="2"/>
  <c r="AQ112" i="2"/>
  <c r="AR112" i="2" s="1"/>
  <c r="BT111" i="2"/>
  <c r="CC111" i="2"/>
  <c r="ID22" i="6" l="1"/>
  <c r="IE18" i="6"/>
  <c r="CG112" i="2"/>
  <c r="CH112" i="2" s="1"/>
  <c r="CI112" i="2" s="1"/>
  <c r="DF26" i="6"/>
  <c r="ID26" i="6" s="1"/>
  <c r="G127" i="5" s="1"/>
  <c r="E127" i="5" s="1"/>
  <c r="BO112" i="2"/>
  <c r="BP112" i="2" s="1"/>
  <c r="BQ112" i="2" s="1"/>
  <c r="BR112" i="2" s="1"/>
  <c r="DF24" i="6"/>
  <c r="ID24" i="6" s="1"/>
  <c r="BX112" i="2"/>
  <c r="DF25" i="6"/>
  <c r="ID25" i="6" s="1"/>
  <c r="AZ112" i="2"/>
  <c r="BA112" i="2" s="1"/>
  <c r="BJ112" i="2" s="1"/>
  <c r="CU111" i="2"/>
  <c r="Y113" i="2"/>
  <c r="AJ112" i="2"/>
  <c r="DG20" i="6" s="1"/>
  <c r="IE20" i="6" s="1"/>
  <c r="O113" i="2"/>
  <c r="CT111" i="2"/>
  <c r="CP112" i="2" l="1"/>
  <c r="BY112" i="2"/>
  <c r="CQ112" i="2" s="1"/>
  <c r="BS112" i="2"/>
  <c r="DF27" i="6"/>
  <c r="ID27" i="6"/>
  <c r="CJ112" i="2"/>
  <c r="AS112" i="2"/>
  <c r="P113" i="2"/>
  <c r="BB112" i="2"/>
  <c r="AE113" i="2"/>
  <c r="AF113" i="2" s="1"/>
  <c r="BZ112" i="2" l="1"/>
  <c r="Q113" i="2"/>
  <c r="R113" i="2" s="1"/>
  <c r="DH18" i="6" s="1"/>
  <c r="AN113" i="2"/>
  <c r="AO113" i="2" s="1"/>
  <c r="DG21" i="6"/>
  <c r="AW113" i="2"/>
  <c r="AX113" i="2" s="1"/>
  <c r="AY113" i="2" s="1"/>
  <c r="DG22" i="6"/>
  <c r="IE22" i="6" s="1"/>
  <c r="CA112" i="2"/>
  <c r="CS112" i="2" s="1"/>
  <c r="CR112" i="2"/>
  <c r="AG113" i="2"/>
  <c r="Z113" i="2" l="1"/>
  <c r="AA113" i="2" s="1"/>
  <c r="CB112" i="2"/>
  <c r="CK112" i="2" s="1"/>
  <c r="IF18" i="6"/>
  <c r="IE21" i="6"/>
  <c r="AZ113" i="2"/>
  <c r="AP113" i="2"/>
  <c r="M114" i="2"/>
  <c r="BK112" i="2"/>
  <c r="DG23" i="6" s="1"/>
  <c r="IE23" i="6" s="1"/>
  <c r="AH113" i="2"/>
  <c r="AI113" i="2" s="1"/>
  <c r="BT112" i="2"/>
  <c r="V114" i="2" l="1"/>
  <c r="W114" i="2" s="1"/>
  <c r="X114" i="2" s="1"/>
  <c r="Y114" i="2" s="1"/>
  <c r="DH19" i="6"/>
  <c r="IF19" i="6" s="1"/>
  <c r="BO113" i="2"/>
  <c r="BP113" i="2" s="1"/>
  <c r="BQ113" i="2" s="1"/>
  <c r="DG24" i="6"/>
  <c r="IE24" i="6" s="1"/>
  <c r="AQ113" i="2"/>
  <c r="BF113" i="2"/>
  <c r="BG113" i="2" s="1"/>
  <c r="CC112" i="2"/>
  <c r="N114" i="2"/>
  <c r="AR113" i="2" l="1"/>
  <c r="BA113" i="2" s="1"/>
  <c r="BX113" i="2"/>
  <c r="BY113" i="2" s="1"/>
  <c r="DG25" i="6"/>
  <c r="IE25" i="6" s="1"/>
  <c r="BR113" i="2"/>
  <c r="O114" i="2"/>
  <c r="CL112" i="2"/>
  <c r="AJ113" i="2"/>
  <c r="DH20" i="6" s="1"/>
  <c r="BH113" i="2"/>
  <c r="AS113" i="2" l="1"/>
  <c r="AN114" i="2" s="1"/>
  <c r="AO114" i="2" s="1"/>
  <c r="AP114" i="2" s="1"/>
  <c r="P114" i="2"/>
  <c r="Q114" i="2" s="1"/>
  <c r="Z114" i="2" s="1"/>
  <c r="CG113" i="2"/>
  <c r="CH113" i="2" s="1"/>
  <c r="CQ113" i="2" s="1"/>
  <c r="DG26" i="6"/>
  <c r="IF20" i="6"/>
  <c r="DH21" i="6"/>
  <c r="IF21" i="6" s="1"/>
  <c r="BZ113" i="2"/>
  <c r="CU112" i="2"/>
  <c r="CT112" i="2"/>
  <c r="BI113" i="2"/>
  <c r="BB113" i="2"/>
  <c r="AE114" i="2"/>
  <c r="AF114" i="2" s="1"/>
  <c r="BJ113" i="2" l="1"/>
  <c r="BS113" i="2" s="1"/>
  <c r="CP113" i="2"/>
  <c r="IE26" i="6"/>
  <c r="G128" i="5" s="1"/>
  <c r="E128" i="5" s="1"/>
  <c r="DG27" i="6"/>
  <c r="AW114" i="2"/>
  <c r="AX114" i="2" s="1"/>
  <c r="AY114" i="2" s="1"/>
  <c r="DH22" i="6"/>
  <c r="IF22" i="6" s="1"/>
  <c r="CA113" i="2"/>
  <c r="CB113" i="2" s="1"/>
  <c r="AQ114" i="2"/>
  <c r="CI113" i="2"/>
  <c r="AA114" i="2"/>
  <c r="AG114" i="2"/>
  <c r="R114" i="2"/>
  <c r="DI18" i="6" s="1"/>
  <c r="BK113" i="2" l="1"/>
  <c r="DH23" i="6" s="1"/>
  <c r="IF23" i="6" s="1"/>
  <c r="IG18" i="6"/>
  <c r="V115" i="2"/>
  <c r="DI19" i="6"/>
  <c r="IG19" i="6" s="1"/>
  <c r="IE27" i="6"/>
  <c r="AZ114" i="2"/>
  <c r="CJ113" i="2"/>
  <c r="CS113" i="2" s="1"/>
  <c r="CR113" i="2"/>
  <c r="BF114" i="2"/>
  <c r="BG114" i="2" s="1"/>
  <c r="BT113" i="2"/>
  <c r="M115" i="2"/>
  <c r="AH114" i="2"/>
  <c r="W115" i="2"/>
  <c r="X115" i="2" s="1"/>
  <c r="CK113" i="2" l="1"/>
  <c r="AI114" i="2"/>
  <c r="BO114" i="2"/>
  <c r="BP114" i="2" s="1"/>
  <c r="BQ114" i="2" s="1"/>
  <c r="DH24" i="6"/>
  <c r="IF24" i="6" s="1"/>
  <c r="BH114" i="2"/>
  <c r="Y115" i="2"/>
  <c r="AJ114" i="2"/>
  <c r="DI20" i="6" s="1"/>
  <c r="IG20" i="6" s="1"/>
  <c r="CC113" i="2"/>
  <c r="N115" i="2"/>
  <c r="AR114" i="2" l="1"/>
  <c r="AS114" i="2" s="1"/>
  <c r="BX114" i="2"/>
  <c r="BY114" i="2" s="1"/>
  <c r="BZ114" i="2" s="1"/>
  <c r="DH25" i="6"/>
  <c r="IF25" i="6" s="1"/>
  <c r="BR114" i="2"/>
  <c r="BI114" i="2"/>
  <c r="AE115" i="2"/>
  <c r="AF115" i="2" s="1"/>
  <c r="O115" i="2"/>
  <c r="AN115" i="2" l="1"/>
  <c r="AO115" i="2" s="1"/>
  <c r="AP115" i="2" s="1"/>
  <c r="AQ115" i="2" s="1"/>
  <c r="DI21" i="6"/>
  <c r="IG21" i="6" s="1"/>
  <c r="BA114" i="2"/>
  <c r="BB114" i="2" s="1"/>
  <c r="AW115" i="2" s="1"/>
  <c r="AX115" i="2" s="1"/>
  <c r="CA114" i="2"/>
  <c r="CL113" i="2"/>
  <c r="DH26" i="6" s="1"/>
  <c r="CT113" i="2"/>
  <c r="P115" i="2"/>
  <c r="AG115" i="2"/>
  <c r="DI22" i="6" l="1"/>
  <c r="IG22" i="6" s="1"/>
  <c r="BJ114" i="2"/>
  <c r="BK114" i="2" s="1"/>
  <c r="BF115" i="2" s="1"/>
  <c r="BG115" i="2" s="1"/>
  <c r="Q115" i="2"/>
  <c r="Z115" i="2" s="1"/>
  <c r="DH27" i="6"/>
  <c r="IF26" i="6"/>
  <c r="G129" i="5" s="1"/>
  <c r="E129" i="5" s="1"/>
  <c r="DI23" i="6"/>
  <c r="IG23" i="6" s="1"/>
  <c r="AY115" i="2"/>
  <c r="AH115" i="2"/>
  <c r="CG114" i="2"/>
  <c r="CH114" i="2" s="1"/>
  <c r="CQ114" i="2" s="1"/>
  <c r="CU113" i="2"/>
  <c r="AI115" i="2" l="1"/>
  <c r="AR115" i="2" s="1"/>
  <c r="BS114" i="2"/>
  <c r="BT114" i="2" s="1"/>
  <c r="BO115" i="2" s="1"/>
  <c r="BP115" i="2" s="1"/>
  <c r="R115" i="2"/>
  <c r="DJ18" i="6" s="1"/>
  <c r="IH18" i="6" s="1"/>
  <c r="DI24" i="6"/>
  <c r="IG24" i="6" s="1"/>
  <c r="IF27" i="6"/>
  <c r="AZ115" i="2"/>
  <c r="BA115" i="2" s="1"/>
  <c r="BH115" i="2"/>
  <c r="AA115" i="2"/>
  <c r="CI114" i="2"/>
  <c r="CP114" i="2"/>
  <c r="M116" i="2" l="1"/>
  <c r="CB114" i="2"/>
  <c r="CC114" i="2" s="1"/>
  <c r="BX115" i="2" s="1"/>
  <c r="BY115" i="2" s="1"/>
  <c r="DI25" i="6"/>
  <c r="IG25" i="6" s="1"/>
  <c r="V116" i="2"/>
  <c r="W116" i="2" s="1"/>
  <c r="X116" i="2" s="1"/>
  <c r="DJ19" i="6"/>
  <c r="BI115" i="2"/>
  <c r="BJ115" i="2" s="1"/>
  <c r="BQ115" i="2"/>
  <c r="AJ115" i="2"/>
  <c r="N116" i="2"/>
  <c r="O116" i="2" s="1"/>
  <c r="CJ114" i="2"/>
  <c r="CR114" i="2"/>
  <c r="CK114" i="2" l="1"/>
  <c r="CT114" i="2" s="1"/>
  <c r="AE116" i="2"/>
  <c r="AF116" i="2" s="1"/>
  <c r="AG116" i="2" s="1"/>
  <c r="DJ20" i="6"/>
  <c r="IH20" i="6" s="1"/>
  <c r="IH19" i="6"/>
  <c r="BR115" i="2"/>
  <c r="BS115" i="2" s="1"/>
  <c r="BZ115" i="2"/>
  <c r="AS115" i="2"/>
  <c r="P116" i="2"/>
  <c r="Q116" i="2" s="1"/>
  <c r="Y116" i="2"/>
  <c r="CS114" i="2"/>
  <c r="Z116" i="2" l="1"/>
  <c r="AN116" i="2"/>
  <c r="AO116" i="2" s="1"/>
  <c r="AP116" i="2" s="1"/>
  <c r="DJ21" i="6"/>
  <c r="IH21" i="6" s="1"/>
  <c r="CA115" i="2"/>
  <c r="CB115" i="2" s="1"/>
  <c r="AH116" i="2"/>
  <c r="AI116" i="2" s="1"/>
  <c r="BB115" i="2"/>
  <c r="CL114" i="2"/>
  <c r="DI26" i="6" s="1"/>
  <c r="DI27" i="6" l="1"/>
  <c r="IG26" i="6"/>
  <c r="G130" i="5" s="1"/>
  <c r="E130" i="5" s="1"/>
  <c r="AW116" i="2"/>
  <c r="AX116" i="2" s="1"/>
  <c r="AY116" i="2" s="1"/>
  <c r="DJ22" i="6"/>
  <c r="IH22" i="6" s="1"/>
  <c r="AQ116" i="2"/>
  <c r="AR116" i="2" s="1"/>
  <c r="BK115" i="2"/>
  <c r="CU114" i="2"/>
  <c r="CG115" i="2"/>
  <c r="CH115" i="2" s="1"/>
  <c r="CQ115" i="2" s="1"/>
  <c r="AA116" i="2"/>
  <c r="R116" i="2"/>
  <c r="DK18" i="6" s="1"/>
  <c r="II18" i="6" l="1"/>
  <c r="BF116" i="2"/>
  <c r="BG116" i="2" s="1"/>
  <c r="DJ23" i="6"/>
  <c r="IH23" i="6" s="1"/>
  <c r="IG27" i="6"/>
  <c r="V117" i="2"/>
  <c r="W117" i="2" s="1"/>
  <c r="X117" i="2" s="1"/>
  <c r="DK19" i="6"/>
  <c r="II19" i="6" s="1"/>
  <c r="AS116" i="2"/>
  <c r="AZ116" i="2"/>
  <c r="BA116" i="2" s="1"/>
  <c r="BT115" i="2"/>
  <c r="M117" i="2"/>
  <c r="CI115" i="2"/>
  <c r="CP115" i="2"/>
  <c r="BB116" i="2" l="1"/>
  <c r="BO116" i="2"/>
  <c r="BP116" i="2" s="1"/>
  <c r="DJ24" i="6"/>
  <c r="IH24" i="6" s="1"/>
  <c r="AN117" i="2"/>
  <c r="AO117" i="2" s="1"/>
  <c r="AP117" i="2" s="1"/>
  <c r="DK21" i="6"/>
  <c r="II21" i="6" s="1"/>
  <c r="BH116" i="2"/>
  <c r="CC115" i="2"/>
  <c r="N117" i="2"/>
  <c r="AJ116" i="2"/>
  <c r="DK20" i="6" s="1"/>
  <c r="II20" i="6" s="1"/>
  <c r="Y117" i="2"/>
  <c r="CJ115" i="2"/>
  <c r="CK115" i="2" s="1"/>
  <c r="CR115" i="2"/>
  <c r="BQ116" i="2" l="1"/>
  <c r="BX116" i="2"/>
  <c r="BY116" i="2" s="1"/>
  <c r="BZ116" i="2" s="1"/>
  <c r="DJ25" i="6"/>
  <c r="IH25" i="6" s="1"/>
  <c r="AW117" i="2"/>
  <c r="DK22" i="6"/>
  <c r="II22" i="6" s="1"/>
  <c r="BI116" i="2"/>
  <c r="AQ117" i="2"/>
  <c r="AX117" i="2"/>
  <c r="O117" i="2"/>
  <c r="AE117" i="2"/>
  <c r="AF117" i="2" s="1"/>
  <c r="CS115" i="2"/>
  <c r="CT115" i="2"/>
  <c r="BR116" i="2"/>
  <c r="BJ116" i="2" l="1"/>
  <c r="BS116" i="2" s="1"/>
  <c r="P117" i="2"/>
  <c r="Q117" i="2" s="1"/>
  <c r="Z117" i="2" s="1"/>
  <c r="CA116" i="2"/>
  <c r="AY117" i="2"/>
  <c r="CL115" i="2"/>
  <c r="AG117" i="2"/>
  <c r="CB116" i="2" l="1"/>
  <c r="CC116" i="2" s="1"/>
  <c r="BK116" i="2"/>
  <c r="CU115" i="2"/>
  <c r="DJ26" i="6"/>
  <c r="BT116" i="2"/>
  <c r="AA117" i="2"/>
  <c r="AZ117" i="2"/>
  <c r="CG116" i="2"/>
  <c r="AH117" i="2"/>
  <c r="AI117" i="2" s="1"/>
  <c r="AR117" i="2" s="1"/>
  <c r="R117" i="2"/>
  <c r="DL18" i="6" s="1"/>
  <c r="BA117" i="2" l="1"/>
  <c r="BF117" i="2"/>
  <c r="BG117" i="2" s="1"/>
  <c r="BH117" i="2" s="1"/>
  <c r="BI117" i="2" s="1"/>
  <c r="BJ117" i="2" s="1"/>
  <c r="DK23" i="6"/>
  <c r="II23" i="6" s="1"/>
  <c r="DJ27" i="6"/>
  <c r="IH26" i="6"/>
  <c r="G131" i="5" s="1"/>
  <c r="E131" i="5" s="1"/>
  <c r="BX117" i="2"/>
  <c r="BY117" i="2" s="1"/>
  <c r="BZ117" i="2" s="1"/>
  <c r="DK25" i="6"/>
  <c r="II25" i="6" s="1"/>
  <c r="V118" i="2"/>
  <c r="W118" i="2" s="1"/>
  <c r="X118" i="2" s="1"/>
  <c r="DL19" i="6"/>
  <c r="IJ19" i="6" s="1"/>
  <c r="IJ18" i="6"/>
  <c r="BO117" i="2"/>
  <c r="BP117" i="2" s="1"/>
  <c r="BQ117" i="2" s="1"/>
  <c r="DK24" i="6"/>
  <c r="II24" i="6" s="1"/>
  <c r="CH116" i="2"/>
  <c r="CQ116" i="2" s="1"/>
  <c r="CP116" i="2"/>
  <c r="M118" i="2"/>
  <c r="IH27" i="6" l="1"/>
  <c r="CA117" i="2"/>
  <c r="CI116" i="2"/>
  <c r="Y118" i="2"/>
  <c r="AJ117" i="2"/>
  <c r="DL20" i="6" s="1"/>
  <c r="IJ20" i="6" s="1"/>
  <c r="N118" i="2"/>
  <c r="AS117" i="2"/>
  <c r="BR117" i="2"/>
  <c r="BS117" i="2" s="1"/>
  <c r="CB117" i="2" l="1"/>
  <c r="AN118" i="2"/>
  <c r="AO118" i="2" s="1"/>
  <c r="AP118" i="2" s="1"/>
  <c r="DL21" i="6"/>
  <c r="IJ21" i="6" s="1"/>
  <c r="CJ116" i="2"/>
  <c r="CK116" i="2" s="1"/>
  <c r="CR116" i="2"/>
  <c r="BB117" i="2"/>
  <c r="AE118" i="2"/>
  <c r="AF118" i="2" s="1"/>
  <c r="O118" i="2"/>
  <c r="AW118" i="2" l="1"/>
  <c r="AX118" i="2" s="1"/>
  <c r="DL22" i="6"/>
  <c r="IJ22" i="6" s="1"/>
  <c r="AQ118" i="2"/>
  <c r="CT116" i="2"/>
  <c r="CS116" i="2"/>
  <c r="BK117" i="2"/>
  <c r="AG118" i="2"/>
  <c r="P118" i="2"/>
  <c r="Q118" i="2" l="1"/>
  <c r="BF118" i="2"/>
  <c r="BG118" i="2" s="1"/>
  <c r="BH118" i="2" s="1"/>
  <c r="DL23" i="6"/>
  <c r="IJ23" i="6" s="1"/>
  <c r="CL116" i="2"/>
  <c r="AY118" i="2"/>
  <c r="BT117" i="2"/>
  <c r="AH118" i="2"/>
  <c r="Z118" i="2" l="1"/>
  <c r="R118" i="2"/>
  <c r="DM18" i="6" s="1"/>
  <c r="IK18" i="6" s="1"/>
  <c r="BO118" i="2"/>
  <c r="BP118" i="2" s="1"/>
  <c r="DL24" i="6"/>
  <c r="IJ24" i="6" s="1"/>
  <c r="CU116" i="2"/>
  <c r="DK26" i="6"/>
  <c r="BI118" i="2"/>
  <c r="AZ118" i="2"/>
  <c r="CG117" i="2"/>
  <c r="CH117" i="2" s="1"/>
  <c r="CQ117" i="2" s="1"/>
  <c r="CC117" i="2"/>
  <c r="M119" i="2" l="1"/>
  <c r="AA118" i="2"/>
  <c r="AI118" i="2"/>
  <c r="AR118" i="2" s="1"/>
  <c r="AS118" i="2" s="1"/>
  <c r="BX118" i="2"/>
  <c r="BY118" i="2" s="1"/>
  <c r="BZ118" i="2" s="1"/>
  <c r="DL25" i="6"/>
  <c r="IJ25" i="6" s="1"/>
  <c r="DK27" i="6"/>
  <c r="II26" i="6"/>
  <c r="G132" i="5" s="1"/>
  <c r="E132" i="5" s="1"/>
  <c r="CP117" i="2"/>
  <c r="CI117" i="2"/>
  <c r="BQ118" i="2"/>
  <c r="N119" i="2"/>
  <c r="AJ118" i="2" l="1"/>
  <c r="DM21" i="6"/>
  <c r="IK21" i="6" s="1"/>
  <c r="AN119" i="2"/>
  <c r="AO119" i="2" s="1"/>
  <c r="AP119" i="2" s="1"/>
  <c r="AQ119" i="2" s="1"/>
  <c r="V119" i="2"/>
  <c r="W119" i="2" s="1"/>
  <c r="X119" i="2" s="1"/>
  <c r="Y119" i="2" s="1"/>
  <c r="DM19" i="6"/>
  <c r="IK19" i="6" s="1"/>
  <c r="BA118" i="2"/>
  <c r="BB118" i="2" s="1"/>
  <c r="AW119" i="2" s="1"/>
  <c r="AX119" i="2" s="1"/>
  <c r="AY119" i="2" s="1"/>
  <c r="AE119" i="2"/>
  <c r="AF119" i="2" s="1"/>
  <c r="AG119" i="2" s="1"/>
  <c r="DM20" i="6"/>
  <c r="II27" i="6"/>
  <c r="CA118" i="2"/>
  <c r="BR118" i="2"/>
  <c r="CR117" i="2"/>
  <c r="CJ117" i="2"/>
  <c r="CK117" i="2" s="1"/>
  <c r="O119" i="2"/>
  <c r="DM22" i="6" l="1"/>
  <c r="IK22" i="6" s="1"/>
  <c r="BJ118" i="2"/>
  <c r="BK118" i="2" s="1"/>
  <c r="BF119" i="2" s="1"/>
  <c r="BG119" i="2" s="1"/>
  <c r="BH119" i="2" s="1"/>
  <c r="IK20" i="6"/>
  <c r="AZ119" i="2"/>
  <c r="AH119" i="2"/>
  <c r="CS117" i="2"/>
  <c r="CT117" i="2"/>
  <c r="P119" i="2"/>
  <c r="Q119" i="2" s="1"/>
  <c r="Z119" i="2" s="1"/>
  <c r="DM23" i="6" l="1"/>
  <c r="IK23" i="6" s="1"/>
  <c r="AI119" i="2"/>
  <c r="AR119" i="2" s="1"/>
  <c r="BA119" i="2" s="1"/>
  <c r="BS118" i="2"/>
  <c r="CB118" i="2" s="1"/>
  <c r="CC118" i="2" s="1"/>
  <c r="BI119" i="2"/>
  <c r="CL117" i="2"/>
  <c r="DL26" i="6" s="1"/>
  <c r="R119" i="2"/>
  <c r="DN18" i="6" s="1"/>
  <c r="BT118" i="2" l="1"/>
  <c r="BX119" i="2"/>
  <c r="BY119" i="2" s="1"/>
  <c r="BZ119" i="2" s="1"/>
  <c r="DM25" i="6"/>
  <c r="IK25" i="6" s="1"/>
  <c r="BJ119" i="2"/>
  <c r="IL18" i="6"/>
  <c r="BO119" i="2"/>
  <c r="BP119" i="2" s="1"/>
  <c r="DM24" i="6"/>
  <c r="IK24" i="6" s="1"/>
  <c r="DL27" i="6"/>
  <c r="IJ26" i="6"/>
  <c r="G133" i="5" s="1"/>
  <c r="E133" i="5" s="1"/>
  <c r="AA119" i="2"/>
  <c r="CA119" i="2"/>
  <c r="CG118" i="2"/>
  <c r="CU117" i="2"/>
  <c r="M120" i="2"/>
  <c r="AJ119" i="2"/>
  <c r="BQ119" i="2" l="1"/>
  <c r="V120" i="2"/>
  <c r="W120" i="2" s="1"/>
  <c r="X120" i="2" s="1"/>
  <c r="DN19" i="6"/>
  <c r="IJ27" i="6"/>
  <c r="AE120" i="2"/>
  <c r="AF120" i="2" s="1"/>
  <c r="AG120" i="2" s="1"/>
  <c r="DN20" i="6"/>
  <c r="IL20" i="6" s="1"/>
  <c r="CH118" i="2"/>
  <c r="CQ118" i="2" s="1"/>
  <c r="CP118" i="2"/>
  <c r="BR119" i="2"/>
  <c r="N120" i="2"/>
  <c r="BS119" i="2" l="1"/>
  <c r="CB119" i="2" s="1"/>
  <c r="Y120" i="2"/>
  <c r="IL19" i="6"/>
  <c r="AH120" i="2"/>
  <c r="CI118" i="2"/>
  <c r="AS119" i="2"/>
  <c r="DN21" i="6" s="1"/>
  <c r="IL21" i="6" s="1"/>
  <c r="O120" i="2"/>
  <c r="CR118" i="2" l="1"/>
  <c r="CJ118" i="2"/>
  <c r="CS118" i="2" s="1"/>
  <c r="BB119" i="2"/>
  <c r="AN120" i="2"/>
  <c r="AO120" i="2" s="1"/>
  <c r="P120" i="2"/>
  <c r="Q120" i="2" s="1"/>
  <c r="CK118" i="2" l="1"/>
  <c r="Z120" i="2"/>
  <c r="AI120" i="2" s="1"/>
  <c r="AW120" i="2"/>
  <c r="AX120" i="2" s="1"/>
  <c r="DN22" i="6"/>
  <c r="CT118" i="2"/>
  <c r="BK119" i="2"/>
  <c r="DN23" i="6" s="1"/>
  <c r="IL23" i="6" s="1"/>
  <c r="BT119" i="2"/>
  <c r="AP120" i="2"/>
  <c r="BO120" i="2" l="1"/>
  <c r="DN24" i="6"/>
  <c r="IL24" i="6" s="1"/>
  <c r="IL22" i="6"/>
  <c r="CL118" i="2"/>
  <c r="BP120" i="2"/>
  <c r="BQ120" i="2" s="1"/>
  <c r="AY120" i="2"/>
  <c r="AA120" i="2"/>
  <c r="R120" i="2"/>
  <c r="DO18" i="6" s="1"/>
  <c r="AQ120" i="2"/>
  <c r="AR120" i="2" s="1"/>
  <c r="BF120" i="2"/>
  <c r="BG120" i="2" s="1"/>
  <c r="IM18" i="6" l="1"/>
  <c r="CG119" i="2"/>
  <c r="CH119" i="2" s="1"/>
  <c r="CQ119" i="2" s="1"/>
  <c r="DM26" i="6"/>
  <c r="V121" i="2"/>
  <c r="W121" i="2" s="1"/>
  <c r="X121" i="2" s="1"/>
  <c r="DO19" i="6"/>
  <c r="IM19" i="6" s="1"/>
  <c r="BR120" i="2"/>
  <c r="AZ120" i="2"/>
  <c r="BA120" i="2" s="1"/>
  <c r="CU118" i="2"/>
  <c r="CC119" i="2"/>
  <c r="DN25" i="6" s="1"/>
  <c r="IL25" i="6" s="1"/>
  <c r="BH120" i="2"/>
  <c r="M121" i="2"/>
  <c r="AJ120" i="2"/>
  <c r="CP119" i="2" l="1"/>
  <c r="AE121" i="2"/>
  <c r="DO20" i="6"/>
  <c r="IM20" i="6" s="1"/>
  <c r="DM27" i="6"/>
  <c r="IK26" i="6"/>
  <c r="G134" i="5" s="1"/>
  <c r="E134" i="5" s="1"/>
  <c r="CI119" i="2"/>
  <c r="AF121" i="2"/>
  <c r="AG121" i="2" s="1"/>
  <c r="AS120" i="2"/>
  <c r="BX120" i="2"/>
  <c r="BY120" i="2" s="1"/>
  <c r="Y121" i="2"/>
  <c r="N121" i="2"/>
  <c r="BI120" i="2"/>
  <c r="BJ120" i="2" l="1"/>
  <c r="BS120" i="2" s="1"/>
  <c r="AN121" i="2"/>
  <c r="AO121" i="2" s="1"/>
  <c r="AP121" i="2" s="1"/>
  <c r="DO21" i="6"/>
  <c r="IM21" i="6" s="1"/>
  <c r="IK27" i="6"/>
  <c r="CJ119" i="2"/>
  <c r="CK119" i="2" s="1"/>
  <c r="AH121" i="2"/>
  <c r="CR119" i="2"/>
  <c r="BB120" i="2"/>
  <c r="O121" i="2"/>
  <c r="BZ120" i="2"/>
  <c r="AW121" i="2" l="1"/>
  <c r="DO22" i="6"/>
  <c r="IM22" i="6" s="1"/>
  <c r="CS119" i="2"/>
  <c r="AQ121" i="2"/>
  <c r="CL119" i="2"/>
  <c r="DN26" i="6" s="1"/>
  <c r="CT119" i="2"/>
  <c r="AX121" i="2"/>
  <c r="BT120" i="2"/>
  <c r="CA120" i="2"/>
  <c r="CB120" i="2" s="1"/>
  <c r="P121" i="2"/>
  <c r="Q121" i="2" s="1"/>
  <c r="Z121" i="2" s="1"/>
  <c r="AI121" i="2" l="1"/>
  <c r="AR121" i="2" s="1"/>
  <c r="DN27" i="6"/>
  <c r="IL26" i="6"/>
  <c r="G135" i="5" s="1"/>
  <c r="E135" i="5" s="1"/>
  <c r="BO121" i="2"/>
  <c r="DO24" i="6"/>
  <c r="IM24" i="6" s="1"/>
  <c r="CG120" i="2"/>
  <c r="CU119" i="2"/>
  <c r="BP121" i="2"/>
  <c r="BQ121" i="2" s="1"/>
  <c r="AY121" i="2"/>
  <c r="BK120" i="2"/>
  <c r="R121" i="2"/>
  <c r="DP18" i="6" s="1"/>
  <c r="IN18" i="6" l="1"/>
  <c r="BF121" i="2"/>
  <c r="BG121" i="2" s="1"/>
  <c r="DO23" i="6"/>
  <c r="IM23" i="6" s="1"/>
  <c r="IL27" i="6"/>
  <c r="BR121" i="2"/>
  <c r="AZ121" i="2"/>
  <c r="BA121" i="2" s="1"/>
  <c r="CH120" i="2"/>
  <c r="CP120" i="2"/>
  <c r="CC120" i="2"/>
  <c r="DO25" i="6" s="1"/>
  <c r="IM25" i="6" s="1"/>
  <c r="M122" i="2"/>
  <c r="AA121" i="2"/>
  <c r="V122" i="2" l="1"/>
  <c r="W122" i="2" s="1"/>
  <c r="X122" i="2" s="1"/>
  <c r="DP19" i="6"/>
  <c r="CI120" i="2"/>
  <c r="CQ120" i="2"/>
  <c r="BH121" i="2"/>
  <c r="BX121" i="2"/>
  <c r="AJ121" i="2"/>
  <c r="N122" i="2"/>
  <c r="AE122" i="2" l="1"/>
  <c r="DP20" i="6"/>
  <c r="IN20" i="6" s="1"/>
  <c r="IN19" i="6"/>
  <c r="BI121" i="2"/>
  <c r="CJ120" i="2"/>
  <c r="CS120" i="2" s="1"/>
  <c r="CR120" i="2"/>
  <c r="BY121" i="2"/>
  <c r="AF122" i="2"/>
  <c r="AG122" i="2" s="1"/>
  <c r="AS121" i="2"/>
  <c r="Y122" i="2"/>
  <c r="O122" i="2"/>
  <c r="CK120" i="2" l="1"/>
  <c r="BJ121" i="2"/>
  <c r="BS121" i="2" s="1"/>
  <c r="AN122" i="2"/>
  <c r="DP21" i="6"/>
  <c r="IN21" i="6" s="1"/>
  <c r="CL120" i="2"/>
  <c r="DO26" i="6" s="1"/>
  <c r="AH122" i="2"/>
  <c r="AO122" i="2"/>
  <c r="AP122" i="2" s="1"/>
  <c r="BZ121" i="2"/>
  <c r="BB121" i="2"/>
  <c r="DP22" i="6" s="1"/>
  <c r="IN22" i="6" s="1"/>
  <c r="P122" i="2"/>
  <c r="Q122" i="2" l="1"/>
  <c r="Z122" i="2" s="1"/>
  <c r="DO27" i="6"/>
  <c r="IM26" i="6"/>
  <c r="G136" i="5" s="1"/>
  <c r="E136" i="5" s="1"/>
  <c r="AQ122" i="2"/>
  <c r="CT120" i="2"/>
  <c r="CG121" i="2"/>
  <c r="CU120" i="2"/>
  <c r="CA121" i="2"/>
  <c r="CB121" i="2" s="1"/>
  <c r="BK121" i="2"/>
  <c r="AW122" i="2"/>
  <c r="AX122" i="2" s="1"/>
  <c r="AI122" i="2" l="1"/>
  <c r="AR122" i="2" s="1"/>
  <c r="R122" i="2"/>
  <c r="DQ18" i="6" s="1"/>
  <c r="IO18" i="6" s="1"/>
  <c r="AA122" i="2"/>
  <c r="BF122" i="2"/>
  <c r="BG122" i="2" s="1"/>
  <c r="BH122" i="2" s="1"/>
  <c r="DP23" i="6"/>
  <c r="IN23" i="6" s="1"/>
  <c r="V123" i="2"/>
  <c r="W123" i="2" s="1"/>
  <c r="X123" i="2" s="1"/>
  <c r="DQ19" i="6"/>
  <c r="IO19" i="6" s="1"/>
  <c r="IM27" i="6"/>
  <c r="CH121" i="2"/>
  <c r="CP121" i="2"/>
  <c r="BT121" i="2"/>
  <c r="AY122" i="2"/>
  <c r="M123" i="2" l="1"/>
  <c r="BO122" i="2"/>
  <c r="DP24" i="6"/>
  <c r="IN24" i="6" s="1"/>
  <c r="BI122" i="2"/>
  <c r="CI121" i="2"/>
  <c r="CQ121" i="2"/>
  <c r="BP122" i="2"/>
  <c r="BQ122" i="2" s="1"/>
  <c r="CC121" i="2"/>
  <c r="Y123" i="2"/>
  <c r="AZ122" i="2"/>
  <c r="BA122" i="2" s="1"/>
  <c r="N123" i="2"/>
  <c r="AJ122" i="2"/>
  <c r="DQ20" i="6" s="1"/>
  <c r="IO20" i="6" s="1"/>
  <c r="BJ122" i="2" l="1"/>
  <c r="BX122" i="2"/>
  <c r="DP25" i="6"/>
  <c r="IN25" i="6" s="1"/>
  <c r="BR122" i="2"/>
  <c r="CJ121" i="2"/>
  <c r="CS121" i="2" s="1"/>
  <c r="CR121" i="2"/>
  <c r="BY122" i="2"/>
  <c r="AS122" i="2"/>
  <c r="O123" i="2"/>
  <c r="BB122" i="2"/>
  <c r="AE123" i="2"/>
  <c r="AF123" i="2" s="1"/>
  <c r="BS122" i="2" l="1"/>
  <c r="CK121" i="2"/>
  <c r="CL121" i="2" s="1"/>
  <c r="AW123" i="2"/>
  <c r="DQ22" i="6"/>
  <c r="IO22" i="6" s="1"/>
  <c r="AN123" i="2"/>
  <c r="DQ21" i="6"/>
  <c r="AX123" i="2"/>
  <c r="AY123" i="2" s="1"/>
  <c r="AO123" i="2"/>
  <c r="AP123" i="2" s="1"/>
  <c r="BZ122" i="2"/>
  <c r="BK122" i="2"/>
  <c r="AG123" i="2"/>
  <c r="P123" i="2"/>
  <c r="Q123" i="2" l="1"/>
  <c r="Z123" i="2" s="1"/>
  <c r="BF123" i="2"/>
  <c r="BG123" i="2" s="1"/>
  <c r="BH123" i="2" s="1"/>
  <c r="DQ23" i="6"/>
  <c r="IO23" i="6" s="1"/>
  <c r="CG122" i="2"/>
  <c r="CH122" i="2" s="1"/>
  <c r="CI122" i="2" s="1"/>
  <c r="DP26" i="6"/>
  <c r="IO21" i="6"/>
  <c r="CA122" i="2"/>
  <c r="CB122" i="2" s="1"/>
  <c r="AZ123" i="2"/>
  <c r="AQ123" i="2"/>
  <c r="CT121" i="2"/>
  <c r="CU121" i="2"/>
  <c r="BT122" i="2"/>
  <c r="AH123" i="2"/>
  <c r="AI123" i="2" s="1"/>
  <c r="AR123" i="2" l="1"/>
  <c r="BA123" i="2" s="1"/>
  <c r="CR122" i="2"/>
  <c r="CP122" i="2"/>
  <c r="CJ122" i="2"/>
  <c r="CS122" i="2" s="1"/>
  <c r="CQ122" i="2"/>
  <c r="BO123" i="2"/>
  <c r="BP123" i="2" s="1"/>
  <c r="BQ123" i="2" s="1"/>
  <c r="DQ24" i="6"/>
  <c r="IO24" i="6" s="1"/>
  <c r="DP27" i="6"/>
  <c r="IN26" i="6"/>
  <c r="G137" i="5" s="1"/>
  <c r="E137" i="5" s="1"/>
  <c r="BI123" i="2"/>
  <c r="CC122" i="2"/>
  <c r="DQ25" i="6" s="1"/>
  <c r="IO25" i="6" s="1"/>
  <c r="AA123" i="2"/>
  <c r="R123" i="2"/>
  <c r="DR18" i="6" s="1"/>
  <c r="BJ123" i="2" l="1"/>
  <c r="CK122" i="2"/>
  <c r="CL122" i="2" s="1"/>
  <c r="IP18" i="6"/>
  <c r="IN27" i="6"/>
  <c r="V124" i="2"/>
  <c r="W124" i="2" s="1"/>
  <c r="X124" i="2" s="1"/>
  <c r="DR19" i="6"/>
  <c r="IP19" i="6" s="1"/>
  <c r="BR123" i="2"/>
  <c r="BX123" i="2"/>
  <c r="BY123" i="2" s="1"/>
  <c r="M124" i="2"/>
  <c r="BS123" i="2" l="1"/>
  <c r="CG123" i="2"/>
  <c r="CH123" i="2" s="1"/>
  <c r="CQ123" i="2" s="1"/>
  <c r="DQ26" i="6"/>
  <c r="CT122" i="2"/>
  <c r="CU122" i="2"/>
  <c r="AS123" i="2"/>
  <c r="AJ123" i="2"/>
  <c r="BZ123" i="2"/>
  <c r="N124" i="2"/>
  <c r="Y124" i="2"/>
  <c r="CP123" i="2" l="1"/>
  <c r="AE124" i="2"/>
  <c r="AF124" i="2" s="1"/>
  <c r="AG124" i="2" s="1"/>
  <c r="DR20" i="6"/>
  <c r="DQ27" i="6"/>
  <c r="IO26" i="6"/>
  <c r="G138" i="5" s="1"/>
  <c r="E138" i="5" s="1"/>
  <c r="AN124" i="2"/>
  <c r="AO124" i="2" s="1"/>
  <c r="AP124" i="2" s="1"/>
  <c r="DR21" i="6"/>
  <c r="IP21" i="6" s="1"/>
  <c r="CI123" i="2"/>
  <c r="CA123" i="2"/>
  <c r="CB123" i="2" s="1"/>
  <c r="O124" i="2"/>
  <c r="IO27" i="6" l="1"/>
  <c r="IP20" i="6"/>
  <c r="CJ123" i="2"/>
  <c r="CK123" i="2" s="1"/>
  <c r="AQ124" i="2"/>
  <c r="AH124" i="2"/>
  <c r="CR123" i="2"/>
  <c r="BB123" i="2"/>
  <c r="BK123" i="2"/>
  <c r="P124" i="2"/>
  <c r="Q124" i="2" s="1"/>
  <c r="Z124" i="2" s="1"/>
  <c r="AI124" i="2" l="1"/>
  <c r="AR124" i="2" s="1"/>
  <c r="BF124" i="2"/>
  <c r="BG124" i="2" s="1"/>
  <c r="BH124" i="2" s="1"/>
  <c r="DR23" i="6"/>
  <c r="IP23" i="6" s="1"/>
  <c r="AW124" i="2"/>
  <c r="AX124" i="2" s="1"/>
  <c r="DR22" i="6"/>
  <c r="CS123" i="2"/>
  <c r="R124" i="2"/>
  <c r="DS18" i="6" s="1"/>
  <c r="AA124" i="2"/>
  <c r="IQ18" i="6" l="1"/>
  <c r="IP22" i="6"/>
  <c r="V125" i="2"/>
  <c r="W125" i="2" s="1"/>
  <c r="W126" i="2" s="1"/>
  <c r="DS19" i="6"/>
  <c r="IQ19" i="6" s="1"/>
  <c r="IR19" i="6" s="1"/>
  <c r="BI124" i="2"/>
  <c r="AY124" i="2"/>
  <c r="BT123" i="2"/>
  <c r="DR24" i="6" s="1"/>
  <c r="IP24" i="6" s="1"/>
  <c r="CC123" i="2"/>
  <c r="M125" i="2"/>
  <c r="BX124" i="2" l="1"/>
  <c r="BY124" i="2" s="1"/>
  <c r="BZ124" i="2" s="1"/>
  <c r="DR25" i="6"/>
  <c r="IP25" i="6" s="1"/>
  <c r="IR18" i="6"/>
  <c r="AZ124" i="2"/>
  <c r="X125" i="2"/>
  <c r="BO124" i="2"/>
  <c r="BP124" i="2" s="1"/>
  <c r="CL123" i="2"/>
  <c r="AS124" i="2"/>
  <c r="AJ124" i="2"/>
  <c r="DS20" i="6" s="1"/>
  <c r="IQ20" i="6" s="1"/>
  <c r="IR20" i="6" s="1"/>
  <c r="N125" i="2"/>
  <c r="BA124" i="2" l="1"/>
  <c r="BJ124" i="2" s="1"/>
  <c r="CG124" i="2"/>
  <c r="CH124" i="2" s="1"/>
  <c r="CI124" i="2" s="1"/>
  <c r="DR26" i="6"/>
  <c r="AN125" i="2"/>
  <c r="AO125" i="2" s="1"/>
  <c r="AO126" i="2" s="1"/>
  <c r="DS21" i="6"/>
  <c r="IQ21" i="6" s="1"/>
  <c r="IR21" i="6" s="1"/>
  <c r="CA124" i="2"/>
  <c r="Y125" i="2"/>
  <c r="Y126" i="2" s="1"/>
  <c r="BQ124" i="2"/>
  <c r="CU123" i="2"/>
  <c r="CT123" i="2"/>
  <c r="N126" i="2"/>
  <c r="O125" i="2"/>
  <c r="AE125" i="2"/>
  <c r="AF125" i="2" s="1"/>
  <c r="AF126" i="2" s="1"/>
  <c r="CP124" i="2" l="1"/>
  <c r="IP26" i="6"/>
  <c r="G139" i="5" s="1"/>
  <c r="E139" i="5" s="1"/>
  <c r="DR27" i="6"/>
  <c r="CJ124" i="2"/>
  <c r="CQ124" i="2"/>
  <c r="AP125" i="2"/>
  <c r="BR124" i="2"/>
  <c r="BS124" i="2" s="1"/>
  <c r="CB124" i="2" s="1"/>
  <c r="CR124" i="2"/>
  <c r="BB124" i="2"/>
  <c r="DS22" i="6" s="1"/>
  <c r="IQ22" i="6" s="1"/>
  <c r="IR22" i="6" s="1"/>
  <c r="BK124" i="2"/>
  <c r="AG125" i="2"/>
  <c r="P125" i="2"/>
  <c r="CK124" i="2" l="1"/>
  <c r="Q125" i="2"/>
  <c r="Z125" i="2" s="1"/>
  <c r="BF125" i="2"/>
  <c r="BG125" i="2" s="1"/>
  <c r="BG126" i="2" s="1"/>
  <c r="DS23" i="6"/>
  <c r="IQ23" i="6" s="1"/>
  <c r="IP27" i="6"/>
  <c r="CS124" i="2"/>
  <c r="AQ125" i="2"/>
  <c r="AQ126" i="2" s="1"/>
  <c r="AH125" i="2"/>
  <c r="P126" i="2"/>
  <c r="AW125" i="2"/>
  <c r="AX125" i="2" s="1"/>
  <c r="AI125" i="2" l="1"/>
  <c r="AR125" i="2" s="1"/>
  <c r="IR23" i="6"/>
  <c r="AH126" i="2"/>
  <c r="AX126" i="2"/>
  <c r="BH125" i="2"/>
  <c r="AY125" i="2"/>
  <c r="BT124" i="2"/>
  <c r="DS24" i="6" s="1"/>
  <c r="IQ24" i="6" s="1"/>
  <c r="IR24" i="6" s="1"/>
  <c r="Q126" i="2"/>
  <c r="BI125" i="2" l="1"/>
  <c r="BI126" i="2" s="1"/>
  <c r="AI126" i="2"/>
  <c r="AJ125" i="2"/>
  <c r="DT20" i="6" s="1"/>
  <c r="DU20" i="6" s="1"/>
  <c r="CC124" i="2"/>
  <c r="CL124" i="2"/>
  <c r="R125" i="2"/>
  <c r="DT18" i="6" s="1"/>
  <c r="Z126" i="2"/>
  <c r="AA125" i="2"/>
  <c r="DT19" i="6" s="1"/>
  <c r="DU19" i="6" s="1"/>
  <c r="BO125" i="2"/>
  <c r="BP125" i="2" s="1"/>
  <c r="AZ125" i="2"/>
  <c r="BA125" i="2" s="1"/>
  <c r="BJ125" i="2" l="1"/>
  <c r="BX125" i="2"/>
  <c r="BY125" i="2" s="1"/>
  <c r="BY126" i="2" s="1"/>
  <c r="DS25" i="6"/>
  <c r="IQ25" i="6" s="1"/>
  <c r="IR25" i="6" s="1"/>
  <c r="DU18" i="6"/>
  <c r="CG125" i="2"/>
  <c r="CH125" i="2" s="1"/>
  <c r="CH126" i="2" s="1"/>
  <c r="DS26" i="6"/>
  <c r="BP126" i="2"/>
  <c r="CU124" i="2"/>
  <c r="AZ126" i="2"/>
  <c r="AR126" i="2"/>
  <c r="AS125" i="2"/>
  <c r="DT21" i="6" s="1"/>
  <c r="DU21" i="6" s="1"/>
  <c r="CT124" i="2"/>
  <c r="BQ125" i="2"/>
  <c r="CP125" i="2" l="1"/>
  <c r="DS27" i="6"/>
  <c r="IQ26" i="6"/>
  <c r="G140" i="5" s="1"/>
  <c r="E140" i="5" s="1"/>
  <c r="CQ125" i="2"/>
  <c r="BZ125" i="2"/>
  <c r="CI125" i="2"/>
  <c r="BR125" i="2"/>
  <c r="BS125" i="2" s="1"/>
  <c r="BA126" i="2"/>
  <c r="BB125" i="2"/>
  <c r="DT22" i="6" s="1"/>
  <c r="DU22" i="6" s="1"/>
  <c r="IR26" i="6" l="1"/>
  <c r="IR27" i="6" s="1"/>
  <c r="IQ27" i="6"/>
  <c r="CQ126" i="2"/>
  <c r="Q6" i="1" s="1"/>
  <c r="P10" i="1" s="1"/>
  <c r="CJ125" i="2"/>
  <c r="CJ126" i="2" s="1"/>
  <c r="CA125" i="2"/>
  <c r="CA126" i="2" s="1"/>
  <c r="CR125" i="2"/>
  <c r="BS126" i="2"/>
  <c r="BR126" i="2"/>
  <c r="BJ126" i="2"/>
  <c r="BK125" i="2"/>
  <c r="DT23" i="6" s="1"/>
  <c r="DU23" i="6" s="1"/>
  <c r="CB125" i="2" l="1"/>
  <c r="CK125" i="2" s="1"/>
  <c r="CS125" i="2"/>
  <c r="CS126" i="2" s="1"/>
  <c r="BT125" i="2"/>
  <c r="DT24" i="6" s="1"/>
  <c r="DU24" i="6" s="1"/>
  <c r="CK126" i="2" l="1"/>
  <c r="CL125" i="2"/>
  <c r="DT26" i="6" s="1"/>
  <c r="CB126" i="2"/>
  <c r="CC125" i="2"/>
  <c r="DT25" i="6" s="1"/>
  <c r="DU25" i="6" s="1"/>
  <c r="CT125" i="2"/>
  <c r="CT126" i="2" s="1"/>
  <c r="DU26" i="6" l="1"/>
  <c r="DU27" i="6" s="1"/>
  <c r="DT27" i="6"/>
  <c r="CU125" i="2"/>
</calcChain>
</file>

<file path=xl/sharedStrings.xml><?xml version="1.0" encoding="utf-8"?>
<sst xmlns="http://schemas.openxmlformats.org/spreadsheetml/2006/main" count="324" uniqueCount="68">
  <si>
    <t>S. No.</t>
  </si>
  <si>
    <t>Name of Card</t>
  </si>
  <si>
    <t>Balance</t>
  </si>
  <si>
    <t>Minimum Payment</t>
  </si>
  <si>
    <t>APR</t>
  </si>
  <si>
    <t>JP Morgan Chase</t>
  </si>
  <si>
    <t>Bank of America</t>
  </si>
  <si>
    <t>Citi Bank</t>
  </si>
  <si>
    <t>Month</t>
  </si>
  <si>
    <t>Starting Balance</t>
  </si>
  <si>
    <t>Finance Charges</t>
  </si>
  <si>
    <t>New Balance</t>
  </si>
  <si>
    <t>Extra Payment</t>
  </si>
  <si>
    <t>Suggested Payment</t>
  </si>
  <si>
    <t>Beginning Balance</t>
  </si>
  <si>
    <t>Annual Percentage Rate (APR)</t>
  </si>
  <si>
    <t>Particulars</t>
  </si>
  <si>
    <t>Value</t>
  </si>
  <si>
    <t>Payment start Date</t>
  </si>
  <si>
    <t>Month you'll be Debt Free</t>
  </si>
  <si>
    <t>Total Minimum Payment</t>
  </si>
  <si>
    <t>Total</t>
  </si>
  <si>
    <t>Input Loan Amounts</t>
  </si>
  <si>
    <t>Monthly Payment</t>
  </si>
  <si>
    <t>Total Interest Saved</t>
  </si>
  <si>
    <t>No. of months you'll save</t>
  </si>
  <si>
    <t>Minimum + Extra Payment</t>
  </si>
  <si>
    <t>No. of Payments</t>
  </si>
  <si>
    <t>Pay Off Month</t>
  </si>
  <si>
    <t>Total Payment</t>
  </si>
  <si>
    <t>Interest Paid</t>
  </si>
  <si>
    <t>Credit Limit</t>
  </si>
  <si>
    <t>Balance Transfer Fee in %</t>
  </si>
  <si>
    <t>Balance Transfer Amt</t>
  </si>
  <si>
    <t>Transfer Worthy</t>
  </si>
  <si>
    <t>Current Balance</t>
  </si>
  <si>
    <t>Current Interest Rate</t>
  </si>
  <si>
    <t>Projected Interest Rate</t>
  </si>
  <si>
    <t>Interest Rate Savings</t>
  </si>
  <si>
    <t>Estimated Annual Savings*</t>
  </si>
  <si>
    <t>Balance Transfer Calculator</t>
  </si>
  <si>
    <t xml:space="preserve">* Annual savings is based on the balance of your cards not being paid down </t>
  </si>
  <si>
    <t>Instructions: After you've been approved for a balance transfer or personal loan</t>
  </si>
  <si>
    <t xml:space="preserve">Step 1: Enter the current balance, credit limit, current interest rate, for each of your credit cards or personal loans. </t>
  </si>
  <si>
    <t>Step 2: Based on the amount of the balance transfer or personal loan you've qualified for, add the projected interest (Note, you may need to break the balance of a card into two rows if you're only able to pay off a portion of the card)</t>
  </si>
  <si>
    <t xml:space="preserve">Step 3: Enter in the balance transfer fee as a percentage </t>
  </si>
  <si>
    <t>Step 4: Review the annual savings and balance transfer amount to see if a card is transfer worthy</t>
  </si>
  <si>
    <t>Step 5: Complete any balance transfer or loan payoff</t>
  </si>
  <si>
    <t>Step 6: Add new cards/loans to the Transfer Payment Calc tab</t>
  </si>
  <si>
    <t>Citi Card</t>
  </si>
  <si>
    <t>Minimum Payment Scenario</t>
  </si>
  <si>
    <t>Opening Balance</t>
  </si>
  <si>
    <t>Closing Balance</t>
  </si>
  <si>
    <t>Minimum + Extra Payment Scenario</t>
  </si>
  <si>
    <t>Cumulative Balance - Minimum Payment Scenario</t>
  </si>
  <si>
    <t>Cumulative Balance - Minimum + Extra Payment Scenario</t>
  </si>
  <si>
    <t>Select a Month here</t>
  </si>
  <si>
    <t>(Cumulative Balance) Mimimum Payment</t>
  </si>
  <si>
    <t>(Cumulative Balance) Mimimum + Extra Payment</t>
  </si>
  <si>
    <t>Select a Card here</t>
  </si>
  <si>
    <t>Suggested Action</t>
  </si>
  <si>
    <t>Monthly Extra Payment</t>
  </si>
  <si>
    <r>
      <rPr>
        <b/>
        <u/>
        <sz val="12"/>
        <color theme="1"/>
        <rFont val="Montserrat"/>
      </rPr>
      <t>Note:</t>
    </r>
    <r>
      <rPr>
        <u/>
        <sz val="12"/>
        <color theme="1"/>
        <rFont val="Montserrat"/>
      </rPr>
      <t xml:space="preserve"> Only values in Yellow colored cells need to be added.</t>
    </r>
  </si>
  <si>
    <t>American Express</t>
  </si>
  <si>
    <t>Chase</t>
  </si>
  <si>
    <t>Discover</t>
  </si>
  <si>
    <t>Powered By</t>
  </si>
  <si>
    <t>RPM 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</si>
</sst>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mmm/yy;@"/>
    <numFmt numFmtId="165" formatCode="00"/>
    <numFmt numFmtId="166" formatCode="[$-409]mmmm/yy;@"/>
    <numFmt numFmtId="167" formatCode="&quot;$&quot;#,##0.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Montserrat"/>
    </font>
    <font>
      <b/>
      <sz val="11"/>
      <color theme="1"/>
      <name val="Montserrat"/>
    </font>
    <font>
      <sz val="11"/>
      <color theme="1"/>
      <name val="Montserrat"/>
    </font>
    <font>
      <b/>
      <sz val="12"/>
      <color theme="1"/>
      <name val="Montserrat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Montserrat"/>
    </font>
    <font>
      <b/>
      <u/>
      <sz val="12"/>
      <color theme="1"/>
      <name val="Montserrat"/>
    </font>
    <font>
      <sz val="12"/>
      <color theme="1"/>
      <name val="Montserrat"/>
    </font>
    <font>
      <b/>
      <sz val="12"/>
      <color theme="0"/>
      <name val="Montserrat"/>
    </font>
    <font>
      <sz val="12"/>
      <color rgb="FFFF0000"/>
      <name val="Montserrat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AFA14"/>
        <bgColor indexed="64"/>
      </patternFill>
    </fill>
  </fills>
  <borders count="13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5" tint="0.79998168889431442"/>
      </left>
      <right style="medium">
        <color theme="5" tint="0.79998168889431442"/>
      </right>
      <top style="medium">
        <color theme="5" tint="0.79998168889431442"/>
      </top>
      <bottom style="medium">
        <color theme="5" tint="0.79998168889431442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43" fontId="5" fillId="6" borderId="10" xfId="1" applyFont="1" applyFill="1" applyBorder="1" applyAlignment="1">
      <alignment horizontal="center" vertical="center"/>
    </xf>
    <xf numFmtId="10" fontId="5" fillId="6" borderId="10" xfId="2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3" fontId="6" fillId="0" borderId="10" xfId="1" applyFont="1" applyFill="1" applyBorder="1" applyAlignment="1">
      <alignment horizontal="center" vertical="center"/>
    </xf>
    <xf numFmtId="10" fontId="6" fillId="0" borderId="10" xfId="2" applyNumberFormat="1" applyFont="1" applyFill="1" applyBorder="1" applyAlignment="1">
      <alignment horizontal="center" vertical="center"/>
    </xf>
    <xf numFmtId="43" fontId="6" fillId="0" borderId="0" xfId="1" applyFont="1" applyAlignment="1">
      <alignment horizontal="center" vertical="center"/>
    </xf>
    <xf numFmtId="10" fontId="6" fillId="0" borderId="0" xfId="2" applyNumberFormat="1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6" fillId="5" borderId="0" xfId="0" applyNumberFormat="1" applyFont="1" applyFill="1" applyAlignment="1">
      <alignment horizontal="right" vertical="center"/>
    </xf>
    <xf numFmtId="10" fontId="6" fillId="5" borderId="0" xfId="0" applyNumberFormat="1" applyFont="1" applyFill="1" applyAlignment="1">
      <alignment horizontal="right" vertical="center"/>
    </xf>
    <xf numFmtId="9" fontId="6" fillId="5" borderId="0" xfId="2" applyFont="1" applyFill="1" applyAlignment="1">
      <alignment horizontal="right" vertical="center"/>
    </xf>
    <xf numFmtId="43" fontId="6" fillId="5" borderId="2" xfId="0" applyNumberFormat="1" applyFont="1" applyFill="1" applyBorder="1" applyAlignment="1">
      <alignment horizontal="right" vertical="center"/>
    </xf>
    <xf numFmtId="43" fontId="6" fillId="0" borderId="1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64" fontId="5" fillId="0" borderId="5" xfId="0" applyNumberFormat="1" applyFont="1" applyBorder="1" applyAlignment="1">
      <alignment horizontal="center" vertical="center"/>
    </xf>
    <xf numFmtId="43" fontId="5" fillId="0" borderId="5" xfId="0" applyNumberFormat="1" applyFont="1" applyBorder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43" fontId="5" fillId="6" borderId="1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8" fillId="0" borderId="5" xfId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64" fontId="8" fillId="0" borderId="0" xfId="2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2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43" fontId="12" fillId="0" borderId="0" xfId="1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43" fontId="7" fillId="4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8" borderId="1" xfId="0" applyFont="1" applyFill="1" applyBorder="1" applyAlignment="1" applyProtection="1">
      <alignment horizontal="center" vertical="center"/>
      <protection locked="0"/>
    </xf>
    <xf numFmtId="43" fontId="12" fillId="8" borderId="1" xfId="1" applyFont="1" applyFill="1" applyBorder="1" applyAlignment="1" applyProtection="1">
      <alignment horizontal="center" vertical="center"/>
      <protection locked="0"/>
    </xf>
    <xf numFmtId="10" fontId="12" fillId="8" borderId="1" xfId="2" applyNumberFormat="1" applyFont="1" applyFill="1" applyBorder="1" applyAlignment="1" applyProtection="1">
      <alignment horizontal="center" vertical="center"/>
      <protection locked="0"/>
    </xf>
    <xf numFmtId="10" fontId="12" fillId="0" borderId="1" xfId="2" applyNumberFormat="1" applyFont="1" applyBorder="1" applyAlignment="1">
      <alignment horizontal="center" vertical="center"/>
    </xf>
    <xf numFmtId="43" fontId="12" fillId="0" borderId="1" xfId="1" applyFont="1" applyBorder="1" applyAlignment="1">
      <alignment horizontal="center" vertical="center"/>
    </xf>
    <xf numFmtId="43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10" fontId="7" fillId="4" borderId="1" xfId="2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 applyProtection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horizontal="center" vertical="center"/>
    </xf>
    <xf numFmtId="164" fontId="12" fillId="8" borderId="1" xfId="0" applyNumberFormat="1" applyFont="1" applyFill="1" applyBorder="1" applyAlignment="1" applyProtection="1">
      <alignment horizontal="center" vertical="center"/>
      <protection locked="0"/>
    </xf>
    <xf numFmtId="17" fontId="12" fillId="0" borderId="1" xfId="0" applyNumberFormat="1" applyFont="1" applyBorder="1" applyAlignment="1">
      <alignment horizontal="center" vertical="center"/>
    </xf>
    <xf numFmtId="43" fontId="12" fillId="0" borderId="1" xfId="0" applyNumberFormat="1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43" fontId="7" fillId="3" borderId="1" xfId="1" applyFont="1" applyFill="1" applyBorder="1" applyAlignment="1">
      <alignment horizontal="center" vertical="center"/>
    </xf>
    <xf numFmtId="10" fontId="7" fillId="3" borderId="1" xfId="2" applyNumberFormat="1" applyFont="1" applyFill="1" applyBorder="1" applyAlignment="1">
      <alignment horizontal="center" vertical="center"/>
    </xf>
    <xf numFmtId="43" fontId="7" fillId="3" borderId="1" xfId="0" applyNumberFormat="1" applyFont="1" applyFill="1" applyBorder="1" applyAlignment="1">
      <alignment horizontal="center" vertical="center"/>
    </xf>
    <xf numFmtId="10" fontId="12" fillId="0" borderId="0" xfId="2" applyNumberFormat="1" applyFont="1" applyAlignment="1">
      <alignment horizontal="center" vertical="center"/>
    </xf>
    <xf numFmtId="43" fontId="1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9" fillId="8" borderId="0" xfId="0" applyNumberFormat="1" applyFont="1" applyFill="1" applyAlignment="1" applyProtection="1">
      <alignment horizontal="center" vertical="center"/>
      <protection locked="0"/>
    </xf>
    <xf numFmtId="166" fontId="9" fillId="2" borderId="0" xfId="0" applyNumberFormat="1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43" fontId="9" fillId="0" borderId="0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43" fontId="12" fillId="0" borderId="1" xfId="1" applyFont="1" applyBorder="1" applyAlignment="1">
      <alignment vertical="center"/>
    </xf>
    <xf numFmtId="164" fontId="12" fillId="0" borderId="0" xfId="0" applyNumberFormat="1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7" fillId="0" borderId="5" xfId="0" applyFont="1" applyBorder="1" applyAlignment="1">
      <alignment vertical="center"/>
    </xf>
    <xf numFmtId="164" fontId="7" fillId="0" borderId="5" xfId="0" applyNumberFormat="1" applyFont="1" applyBorder="1" applyAlignment="1">
      <alignment horizontal="center" vertical="center"/>
    </xf>
    <xf numFmtId="43" fontId="7" fillId="0" borderId="5" xfId="0" applyNumberFormat="1" applyFont="1" applyBorder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43" fontId="12" fillId="0" borderId="0" xfId="1" applyFont="1" applyAlignment="1">
      <alignment vertical="center"/>
    </xf>
    <xf numFmtId="167" fontId="12" fillId="8" borderId="1" xfId="1" applyNumberFormat="1" applyFont="1" applyFill="1" applyBorder="1" applyAlignment="1" applyProtection="1">
      <alignment horizontal="center" vertical="center"/>
      <protection locked="0"/>
    </xf>
    <xf numFmtId="167" fontId="12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65" fontId="7" fillId="0" borderId="1" xfId="2" applyNumberFormat="1" applyFont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3" fontId="7" fillId="0" borderId="3" xfId="1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  <xf numFmtId="43" fontId="7" fillId="0" borderId="3" xfId="0" applyNumberFormat="1" applyFont="1" applyBorder="1" applyAlignment="1">
      <alignment horizontal="center" vertical="center"/>
    </xf>
    <xf numFmtId="43" fontId="7" fillId="0" borderId="4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vertical="center"/>
    </xf>
    <xf numFmtId="43" fontId="12" fillId="5" borderId="0" xfId="0" applyNumberFormat="1" applyFont="1" applyFill="1" applyAlignment="1">
      <alignment horizontal="right" vertical="center"/>
    </xf>
    <xf numFmtId="0" fontId="12" fillId="5" borderId="0" xfId="0" applyFont="1" applyFill="1" applyAlignment="1">
      <alignment horizontal="left" vertical="center"/>
    </xf>
    <xf numFmtId="10" fontId="12" fillId="5" borderId="0" xfId="0" applyNumberFormat="1" applyFont="1" applyFill="1" applyAlignment="1">
      <alignment horizontal="right" vertical="center"/>
    </xf>
    <xf numFmtId="9" fontId="12" fillId="5" borderId="0" xfId="2" applyFont="1" applyFill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2" defaultPivotStyle="PivotStyleMedium9"/>
  <colors>
    <mruColors>
      <color rgb="FFFAFA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Dashboard!$D$4</c:f>
              <c:strCache>
                <c:ptCount val="1"/>
                <c:pt idx="0">
                  <c:v>Minimum Payment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Dashboard!$C$5:$C$14</c:f>
              <c:strCache>
                <c:ptCount val="10"/>
                <c:pt idx="0">
                  <c:v>American Express</c:v>
                </c:pt>
                <c:pt idx="1">
                  <c:v>Bank of America</c:v>
                </c:pt>
                <c:pt idx="2">
                  <c:v>Citi Bank</c:v>
                </c:pt>
                <c:pt idx="3">
                  <c:v>Chase</c:v>
                </c:pt>
                <c:pt idx="4">
                  <c:v>Discover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strCache>
            </c:strRef>
          </c:cat>
          <c:val>
            <c:numRef>
              <c:f>Dashboard!$D$5:$D$14</c:f>
              <c:numCache>
                <c:formatCode>_(* #,##0.00_);_(* \(#,##0.00\);_(* "-"??_);_(@_)</c:formatCode>
                <c:ptCount val="10"/>
                <c:pt idx="0">
                  <c:v>88</c:v>
                </c:pt>
                <c:pt idx="1">
                  <c:v>36</c:v>
                </c:pt>
                <c:pt idx="2">
                  <c:v>340</c:v>
                </c:pt>
                <c:pt idx="3">
                  <c:v>120</c:v>
                </c:pt>
                <c:pt idx="4">
                  <c:v>40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0-7946-81A1-4DD9C6F20793}"/>
            </c:ext>
          </c:extLst>
        </c:ser>
        <c:ser>
          <c:idx val="1"/>
          <c:order val="1"/>
          <c:tx>
            <c:strRef>
              <c:f>Dashboard!$E$4</c:f>
              <c:strCache>
                <c:ptCount val="1"/>
                <c:pt idx="0">
                  <c:v>Minimum + Extra Payment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Dashboard!$C$5:$C$14</c:f>
              <c:strCache>
                <c:ptCount val="10"/>
                <c:pt idx="0">
                  <c:v>American Express</c:v>
                </c:pt>
                <c:pt idx="1">
                  <c:v>Bank of America</c:v>
                </c:pt>
                <c:pt idx="2">
                  <c:v>Citi Bank</c:v>
                </c:pt>
                <c:pt idx="3">
                  <c:v>Chase</c:v>
                </c:pt>
                <c:pt idx="4">
                  <c:v>Discover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strCache>
            </c:strRef>
          </c:cat>
          <c:val>
            <c:numRef>
              <c:f>Dashboard!$E$5:$E$14</c:f>
              <c:numCache>
                <c:formatCode>_(* #,##0.00_);_(* \(#,##0.00\);_(* "-"??_);_(@_)</c:formatCode>
                <c:ptCount val="10"/>
                <c:pt idx="0">
                  <c:v>247.89015415460929</c:v>
                </c:pt>
                <c:pt idx="1">
                  <c:v>36</c:v>
                </c:pt>
                <c:pt idx="2">
                  <c:v>340</c:v>
                </c:pt>
                <c:pt idx="3">
                  <c:v>120</c:v>
                </c:pt>
                <c:pt idx="4">
                  <c:v>40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0-7946-81A1-4DD9C6F20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9122760"/>
        <c:axId val="301574192"/>
      </c:barChart>
      <c:catAx>
        <c:axId val="299122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574192"/>
        <c:crosses val="autoZero"/>
        <c:auto val="1"/>
        <c:lblAlgn val="ctr"/>
        <c:lblOffset val="100"/>
        <c:noMultiLvlLbl val="0"/>
      </c:catAx>
      <c:valAx>
        <c:axId val="301574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122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Card Payoff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Dashboard!$D$20</c:f>
              <c:strCache>
                <c:ptCount val="1"/>
                <c:pt idx="0">
                  <c:v>(Cumulative Balance) Mimimum Payment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Dashboard!$C$21:$C$140</c:f>
              <c:numCache>
                <c:formatCode>[$-409]mmm/yy;@</c:formatCode>
                <c:ptCount val="120"/>
                <c:pt idx="0">
                  <c:v>44317</c:v>
                </c:pt>
                <c:pt idx="1">
                  <c:v>44348</c:v>
                </c:pt>
                <c:pt idx="2">
                  <c:v>44378</c:v>
                </c:pt>
                <c:pt idx="3">
                  <c:v>44409</c:v>
                </c:pt>
                <c:pt idx="4">
                  <c:v>44440</c:v>
                </c:pt>
                <c:pt idx="5">
                  <c:v>44470</c:v>
                </c:pt>
                <c:pt idx="6">
                  <c:v>44501</c:v>
                </c:pt>
                <c:pt idx="7">
                  <c:v>44531</c:v>
                </c:pt>
                <c:pt idx="8">
                  <c:v>44562</c:v>
                </c:pt>
                <c:pt idx="9">
                  <c:v>44593</c:v>
                </c:pt>
                <c:pt idx="10">
                  <c:v>44621</c:v>
                </c:pt>
                <c:pt idx="11">
                  <c:v>44652</c:v>
                </c:pt>
                <c:pt idx="12">
                  <c:v>44682</c:v>
                </c:pt>
                <c:pt idx="13">
                  <c:v>44713</c:v>
                </c:pt>
                <c:pt idx="14">
                  <c:v>44743</c:v>
                </c:pt>
                <c:pt idx="15">
                  <c:v>44774</c:v>
                </c:pt>
                <c:pt idx="16">
                  <c:v>44805</c:v>
                </c:pt>
                <c:pt idx="17">
                  <c:v>44835</c:v>
                </c:pt>
                <c:pt idx="18">
                  <c:v>44866</c:v>
                </c:pt>
                <c:pt idx="19">
                  <c:v>44896</c:v>
                </c:pt>
                <c:pt idx="20">
                  <c:v>44927</c:v>
                </c:pt>
                <c:pt idx="21">
                  <c:v>44958</c:v>
                </c:pt>
                <c:pt idx="22">
                  <c:v>44986</c:v>
                </c:pt>
                <c:pt idx="23">
                  <c:v>45017</c:v>
                </c:pt>
                <c:pt idx="24">
                  <c:v>45047</c:v>
                </c:pt>
                <c:pt idx="25">
                  <c:v>45078</c:v>
                </c:pt>
                <c:pt idx="26">
                  <c:v>45108</c:v>
                </c:pt>
                <c:pt idx="27">
                  <c:v>45139</c:v>
                </c:pt>
                <c:pt idx="28">
                  <c:v>45170</c:v>
                </c:pt>
                <c:pt idx="29">
                  <c:v>45200</c:v>
                </c:pt>
                <c:pt idx="30">
                  <c:v>45231</c:v>
                </c:pt>
                <c:pt idx="31">
                  <c:v>45261</c:v>
                </c:pt>
                <c:pt idx="32">
                  <c:v>45292</c:v>
                </c:pt>
                <c:pt idx="33">
                  <c:v>45323</c:v>
                </c:pt>
                <c:pt idx="34">
                  <c:v>45352</c:v>
                </c:pt>
                <c:pt idx="35">
                  <c:v>45383</c:v>
                </c:pt>
                <c:pt idx="36">
                  <c:v>45413</c:v>
                </c:pt>
                <c:pt idx="37">
                  <c:v>45444</c:v>
                </c:pt>
                <c:pt idx="38">
                  <c:v>45474</c:v>
                </c:pt>
                <c:pt idx="39">
                  <c:v>45505</c:v>
                </c:pt>
                <c:pt idx="40">
                  <c:v>45536</c:v>
                </c:pt>
                <c:pt idx="41">
                  <c:v>45566</c:v>
                </c:pt>
                <c:pt idx="42">
                  <c:v>45597</c:v>
                </c:pt>
                <c:pt idx="43">
                  <c:v>45627</c:v>
                </c:pt>
                <c:pt idx="44">
                  <c:v>45658</c:v>
                </c:pt>
                <c:pt idx="45">
                  <c:v>45689</c:v>
                </c:pt>
                <c:pt idx="46">
                  <c:v>45717</c:v>
                </c:pt>
                <c:pt idx="47">
                  <c:v>45748</c:v>
                </c:pt>
                <c:pt idx="48">
                  <c:v>45778</c:v>
                </c:pt>
                <c:pt idx="49">
                  <c:v>45809</c:v>
                </c:pt>
                <c:pt idx="50">
                  <c:v>45839</c:v>
                </c:pt>
                <c:pt idx="51">
                  <c:v>45870</c:v>
                </c:pt>
                <c:pt idx="52">
                  <c:v>45901</c:v>
                </c:pt>
                <c:pt idx="53">
                  <c:v>45931</c:v>
                </c:pt>
                <c:pt idx="54">
                  <c:v>45962</c:v>
                </c:pt>
                <c:pt idx="55">
                  <c:v>45992</c:v>
                </c:pt>
                <c:pt idx="56">
                  <c:v>46023</c:v>
                </c:pt>
                <c:pt idx="57">
                  <c:v>46054</c:v>
                </c:pt>
                <c:pt idx="58">
                  <c:v>46082</c:v>
                </c:pt>
                <c:pt idx="59">
                  <c:v>46113</c:v>
                </c:pt>
                <c:pt idx="60">
                  <c:v>46143</c:v>
                </c:pt>
                <c:pt idx="61">
                  <c:v>46174</c:v>
                </c:pt>
                <c:pt idx="62">
                  <c:v>46204</c:v>
                </c:pt>
                <c:pt idx="63">
                  <c:v>46235</c:v>
                </c:pt>
                <c:pt idx="64">
                  <c:v>46266</c:v>
                </c:pt>
                <c:pt idx="65">
                  <c:v>46296</c:v>
                </c:pt>
                <c:pt idx="66">
                  <c:v>46327</c:v>
                </c:pt>
                <c:pt idx="67">
                  <c:v>46357</c:v>
                </c:pt>
                <c:pt idx="68">
                  <c:v>46388</c:v>
                </c:pt>
                <c:pt idx="69">
                  <c:v>46419</c:v>
                </c:pt>
                <c:pt idx="70">
                  <c:v>46447</c:v>
                </c:pt>
                <c:pt idx="71">
                  <c:v>46478</c:v>
                </c:pt>
                <c:pt idx="72">
                  <c:v>46508</c:v>
                </c:pt>
                <c:pt idx="73">
                  <c:v>46539</c:v>
                </c:pt>
                <c:pt idx="74">
                  <c:v>46569</c:v>
                </c:pt>
                <c:pt idx="75">
                  <c:v>46600</c:v>
                </c:pt>
                <c:pt idx="76">
                  <c:v>46631</c:v>
                </c:pt>
                <c:pt idx="77">
                  <c:v>46661</c:v>
                </c:pt>
                <c:pt idx="78">
                  <c:v>46692</c:v>
                </c:pt>
                <c:pt idx="79">
                  <c:v>46722</c:v>
                </c:pt>
                <c:pt idx="80">
                  <c:v>46753</c:v>
                </c:pt>
                <c:pt idx="81">
                  <c:v>46784</c:v>
                </c:pt>
                <c:pt idx="82">
                  <c:v>46813</c:v>
                </c:pt>
                <c:pt idx="83">
                  <c:v>46844</c:v>
                </c:pt>
                <c:pt idx="84">
                  <c:v>46874</c:v>
                </c:pt>
                <c:pt idx="85">
                  <c:v>46905</c:v>
                </c:pt>
                <c:pt idx="86">
                  <c:v>46935</c:v>
                </c:pt>
                <c:pt idx="87">
                  <c:v>46966</c:v>
                </c:pt>
                <c:pt idx="88">
                  <c:v>46997</c:v>
                </c:pt>
                <c:pt idx="89">
                  <c:v>47027</c:v>
                </c:pt>
                <c:pt idx="90">
                  <c:v>47058</c:v>
                </c:pt>
                <c:pt idx="91">
                  <c:v>47088</c:v>
                </c:pt>
                <c:pt idx="92">
                  <c:v>47119</c:v>
                </c:pt>
                <c:pt idx="93">
                  <c:v>47150</c:v>
                </c:pt>
                <c:pt idx="94">
                  <c:v>47178</c:v>
                </c:pt>
                <c:pt idx="95">
                  <c:v>47209</c:v>
                </c:pt>
                <c:pt idx="96">
                  <c:v>47239</c:v>
                </c:pt>
                <c:pt idx="97">
                  <c:v>47270</c:v>
                </c:pt>
                <c:pt idx="98">
                  <c:v>47300</c:v>
                </c:pt>
                <c:pt idx="99">
                  <c:v>47331</c:v>
                </c:pt>
                <c:pt idx="100">
                  <c:v>47362</c:v>
                </c:pt>
                <c:pt idx="101">
                  <c:v>47392</c:v>
                </c:pt>
                <c:pt idx="102">
                  <c:v>47423</c:v>
                </c:pt>
                <c:pt idx="103">
                  <c:v>47453</c:v>
                </c:pt>
                <c:pt idx="104">
                  <c:v>47484</c:v>
                </c:pt>
                <c:pt idx="105">
                  <c:v>47515</c:v>
                </c:pt>
                <c:pt idx="106">
                  <c:v>47543</c:v>
                </c:pt>
                <c:pt idx="107">
                  <c:v>47574</c:v>
                </c:pt>
                <c:pt idx="108">
                  <c:v>47604</c:v>
                </c:pt>
                <c:pt idx="109">
                  <c:v>47635</c:v>
                </c:pt>
                <c:pt idx="110">
                  <c:v>47665</c:v>
                </c:pt>
                <c:pt idx="111">
                  <c:v>47696</c:v>
                </c:pt>
                <c:pt idx="112">
                  <c:v>47727</c:v>
                </c:pt>
                <c:pt idx="113">
                  <c:v>47757</c:v>
                </c:pt>
                <c:pt idx="114">
                  <c:v>47788</c:v>
                </c:pt>
                <c:pt idx="115">
                  <c:v>47818</c:v>
                </c:pt>
                <c:pt idx="116">
                  <c:v>47849</c:v>
                </c:pt>
                <c:pt idx="117">
                  <c:v>47880</c:v>
                </c:pt>
                <c:pt idx="118">
                  <c:v>47908</c:v>
                </c:pt>
                <c:pt idx="119">
                  <c:v>47939</c:v>
                </c:pt>
              </c:numCache>
            </c:numRef>
          </c:cat>
          <c:val>
            <c:numRef>
              <c:f>Dashboard!$D$21:$D$140</c:f>
              <c:numCache>
                <c:formatCode>_(* #,##0.00_);_(* \(#,##0.00\);_(* "-"??_);_(@_)</c:formatCode>
                <c:ptCount val="120"/>
                <c:pt idx="0">
                  <c:v>1200</c:v>
                </c:pt>
                <c:pt idx="1">
                  <c:v>1164</c:v>
                </c:pt>
                <c:pt idx="2">
                  <c:v>1128</c:v>
                </c:pt>
                <c:pt idx="3">
                  <c:v>1092</c:v>
                </c:pt>
                <c:pt idx="4">
                  <c:v>1056</c:v>
                </c:pt>
                <c:pt idx="5">
                  <c:v>1020</c:v>
                </c:pt>
                <c:pt idx="6">
                  <c:v>984</c:v>
                </c:pt>
                <c:pt idx="7">
                  <c:v>948</c:v>
                </c:pt>
                <c:pt idx="8">
                  <c:v>912</c:v>
                </c:pt>
                <c:pt idx="9">
                  <c:v>876</c:v>
                </c:pt>
                <c:pt idx="10">
                  <c:v>840</c:v>
                </c:pt>
                <c:pt idx="11">
                  <c:v>804</c:v>
                </c:pt>
                <c:pt idx="12">
                  <c:v>768</c:v>
                </c:pt>
                <c:pt idx="13">
                  <c:v>732</c:v>
                </c:pt>
                <c:pt idx="14">
                  <c:v>696</c:v>
                </c:pt>
                <c:pt idx="15">
                  <c:v>660</c:v>
                </c:pt>
                <c:pt idx="16">
                  <c:v>624</c:v>
                </c:pt>
                <c:pt idx="17">
                  <c:v>588</c:v>
                </c:pt>
                <c:pt idx="18">
                  <c:v>552</c:v>
                </c:pt>
                <c:pt idx="19">
                  <c:v>516</c:v>
                </c:pt>
                <c:pt idx="20">
                  <c:v>480</c:v>
                </c:pt>
                <c:pt idx="21">
                  <c:v>444</c:v>
                </c:pt>
                <c:pt idx="22">
                  <c:v>408</c:v>
                </c:pt>
                <c:pt idx="23">
                  <c:v>372</c:v>
                </c:pt>
                <c:pt idx="24">
                  <c:v>336</c:v>
                </c:pt>
                <c:pt idx="25">
                  <c:v>300</c:v>
                </c:pt>
                <c:pt idx="26">
                  <c:v>264</c:v>
                </c:pt>
                <c:pt idx="27">
                  <c:v>228</c:v>
                </c:pt>
                <c:pt idx="28">
                  <c:v>192</c:v>
                </c:pt>
                <c:pt idx="29">
                  <c:v>156</c:v>
                </c:pt>
                <c:pt idx="30">
                  <c:v>120</c:v>
                </c:pt>
                <c:pt idx="31">
                  <c:v>84</c:v>
                </c:pt>
                <c:pt idx="32">
                  <c:v>48</c:v>
                </c:pt>
                <c:pt idx="33">
                  <c:v>12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2D-DC44-8DFC-1880CF252B02}"/>
            </c:ext>
          </c:extLst>
        </c:ser>
        <c:ser>
          <c:idx val="1"/>
          <c:order val="1"/>
          <c:tx>
            <c:strRef>
              <c:f>Dashboard!$E$20</c:f>
              <c:strCache>
                <c:ptCount val="1"/>
                <c:pt idx="0">
                  <c:v>(Cumulative Balance) Mimimum + Extra Payment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Dashboard!$C$21:$C$140</c:f>
              <c:numCache>
                <c:formatCode>[$-409]mmm/yy;@</c:formatCode>
                <c:ptCount val="120"/>
                <c:pt idx="0">
                  <c:v>44317</c:v>
                </c:pt>
                <c:pt idx="1">
                  <c:v>44348</c:v>
                </c:pt>
                <c:pt idx="2">
                  <c:v>44378</c:v>
                </c:pt>
                <c:pt idx="3">
                  <c:v>44409</c:v>
                </c:pt>
                <c:pt idx="4">
                  <c:v>44440</c:v>
                </c:pt>
                <c:pt idx="5">
                  <c:v>44470</c:v>
                </c:pt>
                <c:pt idx="6">
                  <c:v>44501</c:v>
                </c:pt>
                <c:pt idx="7">
                  <c:v>44531</c:v>
                </c:pt>
                <c:pt idx="8">
                  <c:v>44562</c:v>
                </c:pt>
                <c:pt idx="9">
                  <c:v>44593</c:v>
                </c:pt>
                <c:pt idx="10">
                  <c:v>44621</c:v>
                </c:pt>
                <c:pt idx="11">
                  <c:v>44652</c:v>
                </c:pt>
                <c:pt idx="12">
                  <c:v>44682</c:v>
                </c:pt>
                <c:pt idx="13">
                  <c:v>44713</c:v>
                </c:pt>
                <c:pt idx="14">
                  <c:v>44743</c:v>
                </c:pt>
                <c:pt idx="15">
                  <c:v>44774</c:v>
                </c:pt>
                <c:pt idx="16">
                  <c:v>44805</c:v>
                </c:pt>
                <c:pt idx="17">
                  <c:v>44835</c:v>
                </c:pt>
                <c:pt idx="18">
                  <c:v>44866</c:v>
                </c:pt>
                <c:pt idx="19">
                  <c:v>44896</c:v>
                </c:pt>
                <c:pt idx="20">
                  <c:v>44927</c:v>
                </c:pt>
                <c:pt idx="21">
                  <c:v>44958</c:v>
                </c:pt>
                <c:pt idx="22">
                  <c:v>44986</c:v>
                </c:pt>
                <c:pt idx="23">
                  <c:v>45017</c:v>
                </c:pt>
                <c:pt idx="24">
                  <c:v>45047</c:v>
                </c:pt>
                <c:pt idx="25">
                  <c:v>45078</c:v>
                </c:pt>
                <c:pt idx="26">
                  <c:v>45108</c:v>
                </c:pt>
                <c:pt idx="27">
                  <c:v>45139</c:v>
                </c:pt>
                <c:pt idx="28">
                  <c:v>45170</c:v>
                </c:pt>
                <c:pt idx="29">
                  <c:v>45200</c:v>
                </c:pt>
                <c:pt idx="30">
                  <c:v>45231</c:v>
                </c:pt>
                <c:pt idx="31">
                  <c:v>45261</c:v>
                </c:pt>
                <c:pt idx="32">
                  <c:v>45292</c:v>
                </c:pt>
                <c:pt idx="33">
                  <c:v>45323</c:v>
                </c:pt>
                <c:pt idx="34">
                  <c:v>45352</c:v>
                </c:pt>
                <c:pt idx="35">
                  <c:v>45383</c:v>
                </c:pt>
                <c:pt idx="36">
                  <c:v>45413</c:v>
                </c:pt>
                <c:pt idx="37">
                  <c:v>45444</c:v>
                </c:pt>
                <c:pt idx="38">
                  <c:v>45474</c:v>
                </c:pt>
                <c:pt idx="39">
                  <c:v>45505</c:v>
                </c:pt>
                <c:pt idx="40">
                  <c:v>45536</c:v>
                </c:pt>
                <c:pt idx="41">
                  <c:v>45566</c:v>
                </c:pt>
                <c:pt idx="42">
                  <c:v>45597</c:v>
                </c:pt>
                <c:pt idx="43">
                  <c:v>45627</c:v>
                </c:pt>
                <c:pt idx="44">
                  <c:v>45658</c:v>
                </c:pt>
                <c:pt idx="45">
                  <c:v>45689</c:v>
                </c:pt>
                <c:pt idx="46">
                  <c:v>45717</c:v>
                </c:pt>
                <c:pt idx="47">
                  <c:v>45748</c:v>
                </c:pt>
                <c:pt idx="48">
                  <c:v>45778</c:v>
                </c:pt>
                <c:pt idx="49">
                  <c:v>45809</c:v>
                </c:pt>
                <c:pt idx="50">
                  <c:v>45839</c:v>
                </c:pt>
                <c:pt idx="51">
                  <c:v>45870</c:v>
                </c:pt>
                <c:pt idx="52">
                  <c:v>45901</c:v>
                </c:pt>
                <c:pt idx="53">
                  <c:v>45931</c:v>
                </c:pt>
                <c:pt idx="54">
                  <c:v>45962</c:v>
                </c:pt>
                <c:pt idx="55">
                  <c:v>45992</c:v>
                </c:pt>
                <c:pt idx="56">
                  <c:v>46023</c:v>
                </c:pt>
                <c:pt idx="57">
                  <c:v>46054</c:v>
                </c:pt>
                <c:pt idx="58">
                  <c:v>46082</c:v>
                </c:pt>
                <c:pt idx="59">
                  <c:v>46113</c:v>
                </c:pt>
                <c:pt idx="60">
                  <c:v>46143</c:v>
                </c:pt>
                <c:pt idx="61">
                  <c:v>46174</c:v>
                </c:pt>
                <c:pt idx="62">
                  <c:v>46204</c:v>
                </c:pt>
                <c:pt idx="63">
                  <c:v>46235</c:v>
                </c:pt>
                <c:pt idx="64">
                  <c:v>46266</c:v>
                </c:pt>
                <c:pt idx="65">
                  <c:v>46296</c:v>
                </c:pt>
                <c:pt idx="66">
                  <c:v>46327</c:v>
                </c:pt>
                <c:pt idx="67">
                  <c:v>46357</c:v>
                </c:pt>
                <c:pt idx="68">
                  <c:v>46388</c:v>
                </c:pt>
                <c:pt idx="69">
                  <c:v>46419</c:v>
                </c:pt>
                <c:pt idx="70">
                  <c:v>46447</c:v>
                </c:pt>
                <c:pt idx="71">
                  <c:v>46478</c:v>
                </c:pt>
                <c:pt idx="72">
                  <c:v>46508</c:v>
                </c:pt>
                <c:pt idx="73">
                  <c:v>46539</c:v>
                </c:pt>
                <c:pt idx="74">
                  <c:v>46569</c:v>
                </c:pt>
                <c:pt idx="75">
                  <c:v>46600</c:v>
                </c:pt>
                <c:pt idx="76">
                  <c:v>46631</c:v>
                </c:pt>
                <c:pt idx="77">
                  <c:v>46661</c:v>
                </c:pt>
                <c:pt idx="78">
                  <c:v>46692</c:v>
                </c:pt>
                <c:pt idx="79">
                  <c:v>46722</c:v>
                </c:pt>
                <c:pt idx="80">
                  <c:v>46753</c:v>
                </c:pt>
                <c:pt idx="81">
                  <c:v>46784</c:v>
                </c:pt>
                <c:pt idx="82">
                  <c:v>46813</c:v>
                </c:pt>
                <c:pt idx="83">
                  <c:v>46844</c:v>
                </c:pt>
                <c:pt idx="84">
                  <c:v>46874</c:v>
                </c:pt>
                <c:pt idx="85">
                  <c:v>46905</c:v>
                </c:pt>
                <c:pt idx="86">
                  <c:v>46935</c:v>
                </c:pt>
                <c:pt idx="87">
                  <c:v>46966</c:v>
                </c:pt>
                <c:pt idx="88">
                  <c:v>46997</c:v>
                </c:pt>
                <c:pt idx="89">
                  <c:v>47027</c:v>
                </c:pt>
                <c:pt idx="90">
                  <c:v>47058</c:v>
                </c:pt>
                <c:pt idx="91">
                  <c:v>47088</c:v>
                </c:pt>
                <c:pt idx="92">
                  <c:v>47119</c:v>
                </c:pt>
                <c:pt idx="93">
                  <c:v>47150</c:v>
                </c:pt>
                <c:pt idx="94">
                  <c:v>47178</c:v>
                </c:pt>
                <c:pt idx="95">
                  <c:v>47209</c:v>
                </c:pt>
                <c:pt idx="96">
                  <c:v>47239</c:v>
                </c:pt>
                <c:pt idx="97">
                  <c:v>47270</c:v>
                </c:pt>
                <c:pt idx="98">
                  <c:v>47300</c:v>
                </c:pt>
                <c:pt idx="99">
                  <c:v>47331</c:v>
                </c:pt>
                <c:pt idx="100">
                  <c:v>47362</c:v>
                </c:pt>
                <c:pt idx="101">
                  <c:v>47392</c:v>
                </c:pt>
                <c:pt idx="102">
                  <c:v>47423</c:v>
                </c:pt>
                <c:pt idx="103">
                  <c:v>47453</c:v>
                </c:pt>
                <c:pt idx="104">
                  <c:v>47484</c:v>
                </c:pt>
                <c:pt idx="105">
                  <c:v>47515</c:v>
                </c:pt>
                <c:pt idx="106">
                  <c:v>47543</c:v>
                </c:pt>
                <c:pt idx="107">
                  <c:v>47574</c:v>
                </c:pt>
                <c:pt idx="108">
                  <c:v>47604</c:v>
                </c:pt>
                <c:pt idx="109">
                  <c:v>47635</c:v>
                </c:pt>
                <c:pt idx="110">
                  <c:v>47665</c:v>
                </c:pt>
                <c:pt idx="111">
                  <c:v>47696</c:v>
                </c:pt>
                <c:pt idx="112">
                  <c:v>47727</c:v>
                </c:pt>
                <c:pt idx="113">
                  <c:v>47757</c:v>
                </c:pt>
                <c:pt idx="114">
                  <c:v>47788</c:v>
                </c:pt>
                <c:pt idx="115">
                  <c:v>47818</c:v>
                </c:pt>
                <c:pt idx="116">
                  <c:v>47849</c:v>
                </c:pt>
                <c:pt idx="117">
                  <c:v>47880</c:v>
                </c:pt>
                <c:pt idx="118">
                  <c:v>47908</c:v>
                </c:pt>
                <c:pt idx="119">
                  <c:v>47939</c:v>
                </c:pt>
              </c:numCache>
            </c:numRef>
          </c:cat>
          <c:val>
            <c:numRef>
              <c:f>Dashboard!$E$21:$E$140</c:f>
              <c:numCache>
                <c:formatCode>_(* #,##0.00_);_(* \(#,##0.00\);_(* "-"??_);_(@_)</c:formatCode>
                <c:ptCount val="120"/>
                <c:pt idx="0">
                  <c:v>1200</c:v>
                </c:pt>
                <c:pt idx="1">
                  <c:v>1164</c:v>
                </c:pt>
                <c:pt idx="2">
                  <c:v>1128</c:v>
                </c:pt>
                <c:pt idx="3">
                  <c:v>1092</c:v>
                </c:pt>
                <c:pt idx="4">
                  <c:v>1056</c:v>
                </c:pt>
                <c:pt idx="5">
                  <c:v>1020</c:v>
                </c:pt>
                <c:pt idx="6">
                  <c:v>984</c:v>
                </c:pt>
                <c:pt idx="7">
                  <c:v>948</c:v>
                </c:pt>
                <c:pt idx="8">
                  <c:v>912</c:v>
                </c:pt>
                <c:pt idx="9">
                  <c:v>876</c:v>
                </c:pt>
                <c:pt idx="10">
                  <c:v>840</c:v>
                </c:pt>
                <c:pt idx="11">
                  <c:v>804</c:v>
                </c:pt>
                <c:pt idx="12">
                  <c:v>768</c:v>
                </c:pt>
                <c:pt idx="13">
                  <c:v>732</c:v>
                </c:pt>
                <c:pt idx="14">
                  <c:v>696</c:v>
                </c:pt>
                <c:pt idx="15">
                  <c:v>660</c:v>
                </c:pt>
                <c:pt idx="16">
                  <c:v>624</c:v>
                </c:pt>
                <c:pt idx="17">
                  <c:v>588</c:v>
                </c:pt>
                <c:pt idx="18">
                  <c:v>552</c:v>
                </c:pt>
                <c:pt idx="19">
                  <c:v>516</c:v>
                </c:pt>
                <c:pt idx="20">
                  <c:v>480</c:v>
                </c:pt>
                <c:pt idx="21">
                  <c:v>444</c:v>
                </c:pt>
                <c:pt idx="22">
                  <c:v>408</c:v>
                </c:pt>
                <c:pt idx="23">
                  <c:v>372</c:v>
                </c:pt>
                <c:pt idx="24">
                  <c:v>336</c:v>
                </c:pt>
                <c:pt idx="25">
                  <c:v>300</c:v>
                </c:pt>
                <c:pt idx="26">
                  <c:v>264</c:v>
                </c:pt>
                <c:pt idx="27">
                  <c:v>228</c:v>
                </c:pt>
                <c:pt idx="28">
                  <c:v>192</c:v>
                </c:pt>
                <c:pt idx="29">
                  <c:v>156</c:v>
                </c:pt>
                <c:pt idx="30">
                  <c:v>120</c:v>
                </c:pt>
                <c:pt idx="31">
                  <c:v>84</c:v>
                </c:pt>
                <c:pt idx="32">
                  <c:v>48</c:v>
                </c:pt>
                <c:pt idx="33">
                  <c:v>12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2D-DC44-8DFC-1880CF252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2305472"/>
        <c:axId val="302288112"/>
      </c:lineChart>
      <c:dateAx>
        <c:axId val="302305472"/>
        <c:scaling>
          <c:orientation val="minMax"/>
        </c:scaling>
        <c:delete val="0"/>
        <c:axPos val="b"/>
        <c:numFmt formatCode="[$-409]mmm/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288112"/>
        <c:crosses val="autoZero"/>
        <c:auto val="1"/>
        <c:lblOffset val="100"/>
        <c:baseTimeUnit val="months"/>
      </c:dateAx>
      <c:valAx>
        <c:axId val="302288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305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200025</xdr:rowOff>
    </xdr:from>
    <xdr:to>
      <xdr:col>3</xdr:col>
      <xdr:colOff>838200</xdr:colOff>
      <xdr:row>2</xdr:row>
      <xdr:rowOff>85725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933700" y="200025"/>
          <a:ext cx="838200" cy="381000"/>
        </a:xfrm>
        <a:prstGeom prst="rightArrow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0</xdr:colOff>
      <xdr:row>16</xdr:row>
      <xdr:rowOff>200025</xdr:rowOff>
    </xdr:from>
    <xdr:to>
      <xdr:col>3</xdr:col>
      <xdr:colOff>838200</xdr:colOff>
      <xdr:row>18</xdr:row>
      <xdr:rowOff>85725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933700" y="200025"/>
          <a:ext cx="838200" cy="381000"/>
        </a:xfrm>
        <a:prstGeom prst="rightArrow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241300</xdr:colOff>
      <xdr:row>2</xdr:row>
      <xdr:rowOff>63500</xdr:rowOff>
    </xdr:from>
    <xdr:to>
      <xdr:col>28</xdr:col>
      <xdr:colOff>466726</xdr:colOff>
      <xdr:row>16</xdr:row>
      <xdr:rowOff>103187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273048</xdr:colOff>
      <xdr:row>19</xdr:row>
      <xdr:rowOff>471486</xdr:rowOff>
    </xdr:from>
    <xdr:to>
      <xdr:col>28</xdr:col>
      <xdr:colOff>511175</xdr:colOff>
      <xdr:row>33</xdr:row>
      <xdr:rowOff>117474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25</xdr:col>
      <xdr:colOff>38100</xdr:colOff>
      <xdr:row>0</xdr:row>
      <xdr:rowOff>0</xdr:rowOff>
    </xdr:from>
    <xdr:to>
      <xdr:col>28</xdr:col>
      <xdr:colOff>319130</xdr:colOff>
      <xdr:row>2</xdr:row>
      <xdr:rowOff>71279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690294-8D25-0F42-801A-F81EF3CC7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89500" y="0"/>
          <a:ext cx="2376530" cy="579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Y140"/>
  <sheetViews>
    <sheetView showGridLines="0" tabSelected="1" workbookViewId="0">
      <selection activeCell="AD9" sqref="AD9"/>
    </sheetView>
  </sheetViews>
  <sheetFormatPr baseColWidth="10" defaultColWidth="9.1640625" defaultRowHeight="20" customHeight="1" x14ac:dyDescent="0.2"/>
  <cols>
    <col min="1" max="1" width="3.6640625" style="69" customWidth="1"/>
    <col min="2" max="2" width="9.1640625" style="69"/>
    <col min="3" max="3" width="25.6640625" style="69" customWidth="1"/>
    <col min="4" max="5" width="15.6640625" style="69" customWidth="1"/>
    <col min="6" max="7" width="15.6640625" style="69" hidden="1" customWidth="1"/>
    <col min="8" max="8" width="3.6640625" style="69" customWidth="1"/>
    <col min="9" max="23" width="9.1640625" style="69"/>
    <col min="24" max="24" width="6.1640625" style="69" customWidth="1"/>
    <col min="25" max="25" width="13.1640625" style="69" customWidth="1"/>
    <col min="26" max="16384" width="9.1640625" style="69"/>
  </cols>
  <sheetData>
    <row r="1" spans="2:25" ht="20" customHeight="1" x14ac:dyDescent="0.2">
      <c r="Y1" s="117" t="s">
        <v>67</v>
      </c>
    </row>
    <row r="2" spans="2:25" ht="20" customHeight="1" x14ac:dyDescent="0.2">
      <c r="B2" s="93" t="s">
        <v>56</v>
      </c>
      <c r="C2" s="93"/>
      <c r="E2" s="70">
        <v>44652</v>
      </c>
      <c r="F2" s="71"/>
      <c r="G2" s="71"/>
      <c r="Y2" s="118" t="s">
        <v>66</v>
      </c>
    </row>
    <row r="3" spans="2:25" ht="20" customHeight="1" thickBot="1" x14ac:dyDescent="0.25"/>
    <row r="4" spans="2:25" ht="35" thickBot="1" x14ac:dyDescent="0.25">
      <c r="B4" s="72" t="s">
        <v>0</v>
      </c>
      <c r="C4" s="72" t="s">
        <v>1</v>
      </c>
      <c r="D4" s="73" t="s">
        <v>3</v>
      </c>
      <c r="E4" s="73" t="s">
        <v>26</v>
      </c>
      <c r="F4" s="74"/>
      <c r="G4" s="74"/>
    </row>
    <row r="5" spans="2:25" ht="20" customHeight="1" thickBot="1" x14ac:dyDescent="0.25">
      <c r="B5" s="75">
        <v>1</v>
      </c>
      <c r="C5" s="75" t="str">
        <f>Summary!B3</f>
        <v>American Express</v>
      </c>
      <c r="D5" s="76">
        <f>INDEX(Working!$E$3:$DT$12,MATCH(Dashboard!C5,Working!$C$3:$C$12,0),MATCH(Dashboard!$E$2,Working!$E$2:$DT$2,0))</f>
        <v>88</v>
      </c>
      <c r="E5" s="76">
        <f>INDEX(Working!$E$17:$DT$26,MATCH(Dashboard!C5,Working!$C$17:$C$26,0),MATCH(Dashboard!$E$2,Working!$E$16:$DT$16,0))</f>
        <v>247.89015415460929</v>
      </c>
      <c r="F5" s="77"/>
      <c r="G5" s="77"/>
    </row>
    <row r="6" spans="2:25" ht="20" customHeight="1" thickBot="1" x14ac:dyDescent="0.25">
      <c r="B6" s="75">
        <v>2</v>
      </c>
      <c r="C6" s="75" t="str">
        <f>Summary!B4</f>
        <v>Bank of America</v>
      </c>
      <c r="D6" s="76">
        <f>INDEX(Working!$E$3:$DT$12,MATCH(Dashboard!C6,Working!$C$3:$C$12,0),MATCH(Dashboard!$E$2,Working!$E$2:$DT$2,0))</f>
        <v>36</v>
      </c>
      <c r="E6" s="76">
        <f>INDEX(Working!$E$17:$DT$26,MATCH(Dashboard!C6,Working!$C$17:$C$26,0),MATCH(Dashboard!$E$2,Working!$E$16:$DT$16,0))</f>
        <v>36</v>
      </c>
      <c r="F6" s="77"/>
      <c r="G6" s="77"/>
    </row>
    <row r="7" spans="2:25" ht="20" customHeight="1" thickBot="1" x14ac:dyDescent="0.25">
      <c r="B7" s="75">
        <v>3</v>
      </c>
      <c r="C7" s="75" t="str">
        <f>Summary!B5</f>
        <v>Citi Bank</v>
      </c>
      <c r="D7" s="76">
        <f>INDEX(Working!$E$3:$DT$12,MATCH(Dashboard!C7,Working!$C$3:$C$12,0),MATCH(Dashboard!$E$2,Working!$E$2:$DT$2,0))</f>
        <v>340</v>
      </c>
      <c r="E7" s="76">
        <f>INDEX(Working!$E$17:$DT$26,MATCH(Dashboard!C7,Working!$C$17:$C$26,0),MATCH(Dashboard!$E$2,Working!$E$16:$DT$16,0))</f>
        <v>340</v>
      </c>
      <c r="F7" s="77"/>
      <c r="G7" s="77"/>
    </row>
    <row r="8" spans="2:25" ht="20" customHeight="1" thickBot="1" x14ac:dyDescent="0.25">
      <c r="B8" s="75">
        <v>4</v>
      </c>
      <c r="C8" s="75" t="str">
        <f>Summary!B6</f>
        <v>Chase</v>
      </c>
      <c r="D8" s="76">
        <f>INDEX(Working!$E$3:$DT$12,MATCH(Dashboard!C8,Working!$C$3:$C$12,0),MATCH(Dashboard!$E$2,Working!$E$2:$DT$2,0))</f>
        <v>120</v>
      </c>
      <c r="E8" s="76">
        <f>INDEX(Working!$E$17:$DT$26,MATCH(Dashboard!C8,Working!$C$17:$C$26,0),MATCH(Dashboard!$E$2,Working!$E$16:$DT$16,0))</f>
        <v>120</v>
      </c>
      <c r="F8" s="77"/>
      <c r="G8" s="77"/>
    </row>
    <row r="9" spans="2:25" ht="20" customHeight="1" thickBot="1" x14ac:dyDescent="0.25">
      <c r="B9" s="75">
        <v>5</v>
      </c>
      <c r="C9" s="75" t="str">
        <f>Summary!B7</f>
        <v>Discover</v>
      </c>
      <c r="D9" s="76">
        <f>INDEX(Working!$E$3:$DT$12,MATCH(Dashboard!C9,Working!$C$3:$C$12,0),MATCH(Dashboard!$E$2,Working!$E$2:$DT$2,0))</f>
        <v>40</v>
      </c>
      <c r="E9" s="76">
        <f>INDEX(Working!$E$17:$DT$26,MATCH(Dashboard!C9,Working!$C$17:$C$26,0),MATCH(Dashboard!$E$2,Working!$E$16:$DT$16,0))</f>
        <v>40</v>
      </c>
      <c r="F9" s="77"/>
      <c r="G9" s="77"/>
    </row>
    <row r="10" spans="2:25" ht="20" customHeight="1" thickBot="1" x14ac:dyDescent="0.25">
      <c r="B10" s="75">
        <v>6</v>
      </c>
      <c r="C10" s="75">
        <f>Summary!B8</f>
        <v>0</v>
      </c>
      <c r="D10" s="76" t="e">
        <f>INDEX(Working!$E$3:$DT$12,MATCH(Dashboard!C10,Working!$C$3:$C$12,0),MATCH(Dashboard!$E$2,Working!$E$2:$DT$2,0))</f>
        <v>#N/A</v>
      </c>
      <c r="E10" s="76" t="e">
        <f>INDEX(Working!$E$17:$DT$26,MATCH(Dashboard!C10,Working!$C$17:$C$26,0),MATCH(Dashboard!$E$2,Working!$E$16:$DT$16,0))</f>
        <v>#N/A</v>
      </c>
      <c r="F10" s="77"/>
      <c r="G10" s="77"/>
    </row>
    <row r="11" spans="2:25" ht="20" customHeight="1" thickBot="1" x14ac:dyDescent="0.25">
      <c r="B11" s="75">
        <v>7</v>
      </c>
      <c r="C11" s="75">
        <f>Summary!B9</f>
        <v>0</v>
      </c>
      <c r="D11" s="76" t="e">
        <f>INDEX(Working!$E$3:$DT$12,MATCH(Dashboard!C11,Working!$C$3:$C$12,0),MATCH(Dashboard!$E$2,Working!$E$2:$DT$2,0))</f>
        <v>#N/A</v>
      </c>
      <c r="E11" s="76" t="e">
        <f>INDEX(Working!$E$17:$DT$26,MATCH(Dashboard!C11,Working!$C$17:$C$26,0),MATCH(Dashboard!$E$2,Working!$E$16:$DT$16,0))</f>
        <v>#N/A</v>
      </c>
      <c r="F11" s="77"/>
      <c r="G11" s="77"/>
    </row>
    <row r="12" spans="2:25" ht="20" customHeight="1" thickBot="1" x14ac:dyDescent="0.25">
      <c r="B12" s="75">
        <v>8</v>
      </c>
      <c r="C12" s="75">
        <f>Summary!B10</f>
        <v>0</v>
      </c>
      <c r="D12" s="76" t="e">
        <f>INDEX(Working!$E$3:$DT$12,MATCH(Dashboard!C12,Working!$C$3:$C$12,0),MATCH(Dashboard!$E$2,Working!$E$2:$DT$2,0))</f>
        <v>#N/A</v>
      </c>
      <c r="E12" s="76" t="e">
        <f>INDEX(Working!$E$17:$DT$26,MATCH(Dashboard!C12,Working!$C$17:$C$26,0),MATCH(Dashboard!$E$2,Working!$E$16:$DT$16,0))</f>
        <v>#N/A</v>
      </c>
      <c r="F12" s="77"/>
      <c r="G12" s="77"/>
    </row>
    <row r="13" spans="2:25" ht="20" customHeight="1" thickBot="1" x14ac:dyDescent="0.25">
      <c r="B13" s="75">
        <v>9</v>
      </c>
      <c r="C13" s="75">
        <f>Summary!B11</f>
        <v>0</v>
      </c>
      <c r="D13" s="76" t="e">
        <f>INDEX(Working!$E$3:$DT$12,MATCH(Dashboard!C13,Working!$C$3:$C$12,0),MATCH(Dashboard!$E$2,Working!$E$2:$DT$2,0))</f>
        <v>#N/A</v>
      </c>
      <c r="E13" s="76" t="e">
        <f>INDEX(Working!$E$17:$DT$26,MATCH(Dashboard!C13,Working!$C$17:$C$26,0),MATCH(Dashboard!$E$2,Working!$E$16:$DT$16,0))</f>
        <v>#N/A</v>
      </c>
      <c r="F13" s="77"/>
      <c r="G13" s="77"/>
    </row>
    <row r="14" spans="2:25" ht="20" customHeight="1" thickBot="1" x14ac:dyDescent="0.25">
      <c r="B14" s="75">
        <v>10</v>
      </c>
      <c r="C14" s="75">
        <f>Summary!B12</f>
        <v>0</v>
      </c>
      <c r="D14" s="76" t="e">
        <f>INDEX(Working!$E$3:$DT$12,MATCH(Dashboard!C14,Working!$C$3:$C$12,0),MATCH(Dashboard!$E$2,Working!$E$2:$DT$2,0))</f>
        <v>#N/A</v>
      </c>
      <c r="E14" s="76" t="e">
        <f>INDEX(Working!$E$17:$DT$26,MATCH(Dashboard!C14,Working!$C$17:$C$26,0),MATCH(Dashboard!$E$2,Working!$E$16:$DT$16,0))</f>
        <v>#N/A</v>
      </c>
      <c r="F14" s="77"/>
      <c r="G14" s="77"/>
    </row>
    <row r="15" spans="2:25" ht="20" customHeight="1" thickBot="1" x14ac:dyDescent="0.25">
      <c r="B15" s="94" t="s">
        <v>29</v>
      </c>
      <c r="C15" s="95"/>
      <c r="D15" s="78" t="e">
        <f>SUM(D5:D14)</f>
        <v>#N/A</v>
      </c>
      <c r="E15" s="78" t="e">
        <f>SUM(E5:E14)</f>
        <v>#N/A</v>
      </c>
      <c r="F15" s="79"/>
      <c r="G15" s="79"/>
    </row>
    <row r="18" spans="2:7" ht="20" customHeight="1" x14ac:dyDescent="0.2">
      <c r="B18" s="93" t="s">
        <v>59</v>
      </c>
      <c r="C18" s="93"/>
      <c r="E18" s="70" t="s">
        <v>6</v>
      </c>
    </row>
    <row r="19" spans="2:7" ht="20" customHeight="1" thickBot="1" x14ac:dyDescent="0.25"/>
    <row r="20" spans="2:7" ht="69" thickBot="1" x14ac:dyDescent="0.25">
      <c r="B20" s="72" t="s">
        <v>0</v>
      </c>
      <c r="C20" s="72" t="s">
        <v>8</v>
      </c>
      <c r="D20" s="73" t="s">
        <v>57</v>
      </c>
      <c r="E20" s="73" t="s">
        <v>58</v>
      </c>
      <c r="F20" s="80" t="s">
        <v>57</v>
      </c>
      <c r="G20" s="80" t="s">
        <v>58</v>
      </c>
    </row>
    <row r="21" spans="2:7" ht="20" customHeight="1" thickBot="1" x14ac:dyDescent="0.25">
      <c r="B21" s="75">
        <v>1</v>
      </c>
      <c r="C21" s="81">
        <f>Working!E16</f>
        <v>44317</v>
      </c>
      <c r="D21" s="76">
        <f>IF(F21&lt;0,0,F21)</f>
        <v>1200</v>
      </c>
      <c r="E21" s="76">
        <f>IF(G21&lt;0,0,G21)</f>
        <v>1200</v>
      </c>
      <c r="F21" s="76">
        <f>INDEX(Working!$EB$3:$IQ$12,MATCH(Dashboard!$E$18,Working!$DZ$3:$DZ$12,0),MATCH(Dashboard!C21,Working!$EB$2:$IQ$2,0))</f>
        <v>1200</v>
      </c>
      <c r="G21" s="76">
        <f>INDEX(Working!$EB$17:$IQ$26,MATCH(Dashboard!$E$18,Working!$DZ$17:$DZ$26,0),MATCH(Dashboard!C21,Working!$EB$16:$IQ$16,0))</f>
        <v>1200</v>
      </c>
    </row>
    <row r="22" spans="2:7" ht="20" customHeight="1" thickBot="1" x14ac:dyDescent="0.25">
      <c r="B22" s="75">
        <f>B21+1</f>
        <v>2</v>
      </c>
      <c r="C22" s="81">
        <f>EDATE(C21,1)</f>
        <v>44348</v>
      </c>
      <c r="D22" s="76">
        <f t="shared" ref="D22:D85" si="0">IF(F22&lt;0,0,F22)</f>
        <v>1164</v>
      </c>
      <c r="E22" s="76">
        <f t="shared" ref="E22:E85" si="1">IF(G22&lt;0,0,G22)</f>
        <v>1164</v>
      </c>
      <c r="F22" s="76">
        <f>INDEX(Working!$EB$3:$IQ$12,MATCH(Dashboard!$E$18,Working!$DZ$3:$DZ$12,0),MATCH(Dashboard!C22,Working!$EB$2:$IQ$2,0))</f>
        <v>1164</v>
      </c>
      <c r="G22" s="76">
        <f>INDEX(Working!$EB$17:$IQ$26,MATCH(Dashboard!$E$18,Working!$DZ$17:$DZ$26,0),MATCH(Dashboard!C22,Working!$EB$16:$IQ$16,0))</f>
        <v>1164</v>
      </c>
    </row>
    <row r="23" spans="2:7" ht="20" customHeight="1" thickBot="1" x14ac:dyDescent="0.25">
      <c r="B23" s="75">
        <f t="shared" ref="B23:B30" si="2">B22+1</f>
        <v>3</v>
      </c>
      <c r="C23" s="81">
        <f t="shared" ref="C23:C30" si="3">EDATE(C22,1)</f>
        <v>44378</v>
      </c>
      <c r="D23" s="76">
        <f t="shared" si="0"/>
        <v>1128</v>
      </c>
      <c r="E23" s="76">
        <f t="shared" si="1"/>
        <v>1128</v>
      </c>
      <c r="F23" s="76">
        <f>INDEX(Working!$EB$3:$IQ$12,MATCH(Dashboard!$E$18,Working!$DZ$3:$DZ$12,0),MATCH(Dashboard!C23,Working!$EB$2:$IQ$2,0))</f>
        <v>1128</v>
      </c>
      <c r="G23" s="76">
        <f>INDEX(Working!$EB$17:$IQ$26,MATCH(Dashboard!$E$18,Working!$DZ$17:$DZ$26,0),MATCH(Dashboard!C23,Working!$EB$16:$IQ$16,0))</f>
        <v>1128</v>
      </c>
    </row>
    <row r="24" spans="2:7" ht="20" customHeight="1" thickBot="1" x14ac:dyDescent="0.25">
      <c r="B24" s="75">
        <f t="shared" si="2"/>
        <v>4</v>
      </c>
      <c r="C24" s="81">
        <f t="shared" si="3"/>
        <v>44409</v>
      </c>
      <c r="D24" s="76">
        <f t="shared" si="0"/>
        <v>1092</v>
      </c>
      <c r="E24" s="76">
        <f t="shared" si="1"/>
        <v>1092</v>
      </c>
      <c r="F24" s="76">
        <f>INDEX(Working!$EB$3:$IQ$12,MATCH(Dashboard!$E$18,Working!$DZ$3:$DZ$12,0),MATCH(Dashboard!C24,Working!$EB$2:$IQ$2,0))</f>
        <v>1092</v>
      </c>
      <c r="G24" s="76">
        <f>INDEX(Working!$EB$17:$IQ$26,MATCH(Dashboard!$E$18,Working!$DZ$17:$DZ$26,0),MATCH(Dashboard!C24,Working!$EB$16:$IQ$16,0))</f>
        <v>1092</v>
      </c>
    </row>
    <row r="25" spans="2:7" ht="20" customHeight="1" thickBot="1" x14ac:dyDescent="0.25">
      <c r="B25" s="75">
        <f t="shared" si="2"/>
        <v>5</v>
      </c>
      <c r="C25" s="81">
        <f t="shared" si="3"/>
        <v>44440</v>
      </c>
      <c r="D25" s="76">
        <f t="shared" si="0"/>
        <v>1056</v>
      </c>
      <c r="E25" s="76">
        <f t="shared" si="1"/>
        <v>1056</v>
      </c>
      <c r="F25" s="76">
        <f>INDEX(Working!$EB$3:$IQ$12,MATCH(Dashboard!$E$18,Working!$DZ$3:$DZ$12,0),MATCH(Dashboard!C25,Working!$EB$2:$IQ$2,0))</f>
        <v>1056</v>
      </c>
      <c r="G25" s="76">
        <f>INDEX(Working!$EB$17:$IQ$26,MATCH(Dashboard!$E$18,Working!$DZ$17:$DZ$26,0),MATCH(Dashboard!C25,Working!$EB$16:$IQ$16,0))</f>
        <v>1056</v>
      </c>
    </row>
    <row r="26" spans="2:7" ht="20" customHeight="1" thickBot="1" x14ac:dyDescent="0.25">
      <c r="B26" s="75">
        <f t="shared" si="2"/>
        <v>6</v>
      </c>
      <c r="C26" s="81">
        <f t="shared" si="3"/>
        <v>44470</v>
      </c>
      <c r="D26" s="76">
        <f t="shared" si="0"/>
        <v>1020</v>
      </c>
      <c r="E26" s="76">
        <f t="shared" si="1"/>
        <v>1020</v>
      </c>
      <c r="F26" s="76">
        <f>INDEX(Working!$EB$3:$IQ$12,MATCH(Dashboard!$E$18,Working!$DZ$3:$DZ$12,0),MATCH(Dashboard!C26,Working!$EB$2:$IQ$2,0))</f>
        <v>1020</v>
      </c>
      <c r="G26" s="76">
        <f>INDEX(Working!$EB$17:$IQ$26,MATCH(Dashboard!$E$18,Working!$DZ$17:$DZ$26,0),MATCH(Dashboard!C26,Working!$EB$16:$IQ$16,0))</f>
        <v>1020</v>
      </c>
    </row>
    <row r="27" spans="2:7" ht="20" customHeight="1" thickBot="1" x14ac:dyDescent="0.25">
      <c r="B27" s="75">
        <f t="shared" si="2"/>
        <v>7</v>
      </c>
      <c r="C27" s="81">
        <f t="shared" si="3"/>
        <v>44501</v>
      </c>
      <c r="D27" s="76">
        <f t="shared" si="0"/>
        <v>984</v>
      </c>
      <c r="E27" s="76">
        <f t="shared" si="1"/>
        <v>984</v>
      </c>
      <c r="F27" s="76">
        <f>INDEX(Working!$EB$3:$IQ$12,MATCH(Dashboard!$E$18,Working!$DZ$3:$DZ$12,0),MATCH(Dashboard!C27,Working!$EB$2:$IQ$2,0))</f>
        <v>984</v>
      </c>
      <c r="G27" s="76">
        <f>INDEX(Working!$EB$17:$IQ$26,MATCH(Dashboard!$E$18,Working!$DZ$17:$DZ$26,0),MATCH(Dashboard!C27,Working!$EB$16:$IQ$16,0))</f>
        <v>984</v>
      </c>
    </row>
    <row r="28" spans="2:7" ht="20" customHeight="1" thickBot="1" x14ac:dyDescent="0.25">
      <c r="B28" s="75">
        <f t="shared" si="2"/>
        <v>8</v>
      </c>
      <c r="C28" s="81">
        <f t="shared" si="3"/>
        <v>44531</v>
      </c>
      <c r="D28" s="76">
        <f t="shared" si="0"/>
        <v>948</v>
      </c>
      <c r="E28" s="76">
        <f t="shared" si="1"/>
        <v>948</v>
      </c>
      <c r="F28" s="76">
        <f>INDEX(Working!$EB$3:$IQ$12,MATCH(Dashboard!$E$18,Working!$DZ$3:$DZ$12,0),MATCH(Dashboard!C28,Working!$EB$2:$IQ$2,0))</f>
        <v>948</v>
      </c>
      <c r="G28" s="76">
        <f>INDEX(Working!$EB$17:$IQ$26,MATCH(Dashboard!$E$18,Working!$DZ$17:$DZ$26,0),MATCH(Dashboard!C28,Working!$EB$16:$IQ$16,0))</f>
        <v>948</v>
      </c>
    </row>
    <row r="29" spans="2:7" ht="20" customHeight="1" thickBot="1" x14ac:dyDescent="0.25">
      <c r="B29" s="75">
        <f t="shared" si="2"/>
        <v>9</v>
      </c>
      <c r="C29" s="81">
        <f t="shared" si="3"/>
        <v>44562</v>
      </c>
      <c r="D29" s="76">
        <f t="shared" si="0"/>
        <v>912</v>
      </c>
      <c r="E29" s="76">
        <f t="shared" si="1"/>
        <v>912</v>
      </c>
      <c r="F29" s="76">
        <f>INDEX(Working!$EB$3:$IQ$12,MATCH(Dashboard!$E$18,Working!$DZ$3:$DZ$12,0),MATCH(Dashboard!C29,Working!$EB$2:$IQ$2,0))</f>
        <v>912</v>
      </c>
      <c r="G29" s="76">
        <f>INDEX(Working!$EB$17:$IQ$26,MATCH(Dashboard!$E$18,Working!$DZ$17:$DZ$26,0),MATCH(Dashboard!C29,Working!$EB$16:$IQ$16,0))</f>
        <v>912</v>
      </c>
    </row>
    <row r="30" spans="2:7" ht="20" customHeight="1" thickBot="1" x14ac:dyDescent="0.25">
      <c r="B30" s="75">
        <f t="shared" si="2"/>
        <v>10</v>
      </c>
      <c r="C30" s="81">
        <f t="shared" si="3"/>
        <v>44593</v>
      </c>
      <c r="D30" s="76">
        <f t="shared" si="0"/>
        <v>876</v>
      </c>
      <c r="E30" s="76">
        <f t="shared" si="1"/>
        <v>876</v>
      </c>
      <c r="F30" s="76">
        <f>INDEX(Working!$EB$3:$IQ$12,MATCH(Dashboard!$E$18,Working!$DZ$3:$DZ$12,0),MATCH(Dashboard!C30,Working!$EB$2:$IQ$2,0))</f>
        <v>876</v>
      </c>
      <c r="G30" s="76">
        <f>INDEX(Working!$EB$17:$IQ$26,MATCH(Dashboard!$E$18,Working!$DZ$17:$DZ$26,0),MATCH(Dashboard!C30,Working!$EB$16:$IQ$16,0))</f>
        <v>876</v>
      </c>
    </row>
    <row r="31" spans="2:7" ht="20" customHeight="1" thickBot="1" x14ac:dyDescent="0.25">
      <c r="B31" s="75">
        <f t="shared" ref="B31:B93" si="4">B30+1</f>
        <v>11</v>
      </c>
      <c r="C31" s="81">
        <f t="shared" ref="C31:C93" si="5">EDATE(C30,1)</f>
        <v>44621</v>
      </c>
      <c r="D31" s="76">
        <f t="shared" si="0"/>
        <v>840</v>
      </c>
      <c r="E31" s="76">
        <f t="shared" si="1"/>
        <v>840</v>
      </c>
      <c r="F31" s="76">
        <f>INDEX(Working!$EB$3:$IQ$12,MATCH(Dashboard!$E$18,Working!$DZ$3:$DZ$12,0),MATCH(Dashboard!C31,Working!$EB$2:$IQ$2,0))</f>
        <v>840</v>
      </c>
      <c r="G31" s="76">
        <f>INDEX(Working!$EB$17:$IQ$26,MATCH(Dashboard!$E$18,Working!$DZ$17:$DZ$26,0),MATCH(Dashboard!C31,Working!$EB$16:$IQ$16,0))</f>
        <v>840</v>
      </c>
    </row>
    <row r="32" spans="2:7" ht="20" customHeight="1" thickBot="1" x14ac:dyDescent="0.25">
      <c r="B32" s="75">
        <f t="shared" si="4"/>
        <v>12</v>
      </c>
      <c r="C32" s="81">
        <f t="shared" si="5"/>
        <v>44652</v>
      </c>
      <c r="D32" s="76">
        <f t="shared" si="0"/>
        <v>804</v>
      </c>
      <c r="E32" s="76">
        <f t="shared" si="1"/>
        <v>804</v>
      </c>
      <c r="F32" s="76">
        <f>INDEX(Working!$EB$3:$IQ$12,MATCH(Dashboard!$E$18,Working!$DZ$3:$DZ$12,0),MATCH(Dashboard!C32,Working!$EB$2:$IQ$2,0))</f>
        <v>804</v>
      </c>
      <c r="G32" s="76">
        <f>INDEX(Working!$EB$17:$IQ$26,MATCH(Dashboard!$E$18,Working!$DZ$17:$DZ$26,0),MATCH(Dashboard!C32,Working!$EB$16:$IQ$16,0))</f>
        <v>804</v>
      </c>
    </row>
    <row r="33" spans="2:7" ht="20" customHeight="1" thickBot="1" x14ac:dyDescent="0.25">
      <c r="B33" s="75">
        <f t="shared" si="4"/>
        <v>13</v>
      </c>
      <c r="C33" s="81">
        <f t="shared" si="5"/>
        <v>44682</v>
      </c>
      <c r="D33" s="76">
        <f t="shared" si="0"/>
        <v>768</v>
      </c>
      <c r="E33" s="76">
        <f t="shared" si="1"/>
        <v>768</v>
      </c>
      <c r="F33" s="76">
        <f>INDEX(Working!$EB$3:$IQ$12,MATCH(Dashboard!$E$18,Working!$DZ$3:$DZ$12,0),MATCH(Dashboard!C33,Working!$EB$2:$IQ$2,0))</f>
        <v>768</v>
      </c>
      <c r="G33" s="76">
        <f>INDEX(Working!$EB$17:$IQ$26,MATCH(Dashboard!$E$18,Working!$DZ$17:$DZ$26,0),MATCH(Dashboard!C33,Working!$EB$16:$IQ$16,0))</f>
        <v>768</v>
      </c>
    </row>
    <row r="34" spans="2:7" ht="20" customHeight="1" thickBot="1" x14ac:dyDescent="0.25">
      <c r="B34" s="75">
        <f t="shared" si="4"/>
        <v>14</v>
      </c>
      <c r="C34" s="81">
        <f t="shared" si="5"/>
        <v>44713</v>
      </c>
      <c r="D34" s="76">
        <f t="shared" si="0"/>
        <v>732</v>
      </c>
      <c r="E34" s="76">
        <f t="shared" si="1"/>
        <v>732</v>
      </c>
      <c r="F34" s="76">
        <f>INDEX(Working!$EB$3:$IQ$12,MATCH(Dashboard!$E$18,Working!$DZ$3:$DZ$12,0),MATCH(Dashboard!C34,Working!$EB$2:$IQ$2,0))</f>
        <v>732</v>
      </c>
      <c r="G34" s="76">
        <f>INDEX(Working!$EB$17:$IQ$26,MATCH(Dashboard!$E$18,Working!$DZ$17:$DZ$26,0),MATCH(Dashboard!C34,Working!$EB$16:$IQ$16,0))</f>
        <v>732</v>
      </c>
    </row>
    <row r="35" spans="2:7" ht="20" customHeight="1" thickBot="1" x14ac:dyDescent="0.25">
      <c r="B35" s="75">
        <f t="shared" si="4"/>
        <v>15</v>
      </c>
      <c r="C35" s="81">
        <f t="shared" si="5"/>
        <v>44743</v>
      </c>
      <c r="D35" s="76">
        <f t="shared" si="0"/>
        <v>696</v>
      </c>
      <c r="E35" s="76">
        <f t="shared" si="1"/>
        <v>696</v>
      </c>
      <c r="F35" s="76">
        <f>INDEX(Working!$EB$3:$IQ$12,MATCH(Dashboard!$E$18,Working!$DZ$3:$DZ$12,0),MATCH(Dashboard!C35,Working!$EB$2:$IQ$2,0))</f>
        <v>696</v>
      </c>
      <c r="G35" s="76">
        <f>INDEX(Working!$EB$17:$IQ$26,MATCH(Dashboard!$E$18,Working!$DZ$17:$DZ$26,0),MATCH(Dashboard!C35,Working!$EB$16:$IQ$16,0))</f>
        <v>696</v>
      </c>
    </row>
    <row r="36" spans="2:7" ht="20" customHeight="1" thickBot="1" x14ac:dyDescent="0.25">
      <c r="B36" s="75">
        <f t="shared" si="4"/>
        <v>16</v>
      </c>
      <c r="C36" s="81">
        <f t="shared" si="5"/>
        <v>44774</v>
      </c>
      <c r="D36" s="76">
        <f t="shared" si="0"/>
        <v>660</v>
      </c>
      <c r="E36" s="76">
        <f t="shared" si="1"/>
        <v>660</v>
      </c>
      <c r="F36" s="76">
        <f>INDEX(Working!$EB$3:$IQ$12,MATCH(Dashboard!$E$18,Working!$DZ$3:$DZ$12,0),MATCH(Dashboard!C36,Working!$EB$2:$IQ$2,0))</f>
        <v>660</v>
      </c>
      <c r="G36" s="76">
        <f>INDEX(Working!$EB$17:$IQ$26,MATCH(Dashboard!$E$18,Working!$DZ$17:$DZ$26,0),MATCH(Dashboard!C36,Working!$EB$16:$IQ$16,0))</f>
        <v>660</v>
      </c>
    </row>
    <row r="37" spans="2:7" ht="20" customHeight="1" thickBot="1" x14ac:dyDescent="0.25">
      <c r="B37" s="75">
        <f t="shared" si="4"/>
        <v>17</v>
      </c>
      <c r="C37" s="81">
        <f t="shared" si="5"/>
        <v>44805</v>
      </c>
      <c r="D37" s="76">
        <f t="shared" si="0"/>
        <v>624</v>
      </c>
      <c r="E37" s="76">
        <f t="shared" si="1"/>
        <v>624</v>
      </c>
      <c r="F37" s="76">
        <f>INDEX(Working!$EB$3:$IQ$12,MATCH(Dashboard!$E$18,Working!$DZ$3:$DZ$12,0),MATCH(Dashboard!C37,Working!$EB$2:$IQ$2,0))</f>
        <v>624</v>
      </c>
      <c r="G37" s="76">
        <f>INDEX(Working!$EB$17:$IQ$26,MATCH(Dashboard!$E$18,Working!$DZ$17:$DZ$26,0),MATCH(Dashboard!C37,Working!$EB$16:$IQ$16,0))</f>
        <v>624</v>
      </c>
    </row>
    <row r="38" spans="2:7" ht="20" customHeight="1" thickBot="1" x14ac:dyDescent="0.25">
      <c r="B38" s="75">
        <f t="shared" si="4"/>
        <v>18</v>
      </c>
      <c r="C38" s="81">
        <f t="shared" si="5"/>
        <v>44835</v>
      </c>
      <c r="D38" s="76">
        <f t="shared" si="0"/>
        <v>588</v>
      </c>
      <c r="E38" s="76">
        <f t="shared" si="1"/>
        <v>588</v>
      </c>
      <c r="F38" s="76">
        <f>INDEX(Working!$EB$3:$IQ$12,MATCH(Dashboard!$E$18,Working!$DZ$3:$DZ$12,0),MATCH(Dashboard!C38,Working!$EB$2:$IQ$2,0))</f>
        <v>588</v>
      </c>
      <c r="G38" s="76">
        <f>INDEX(Working!$EB$17:$IQ$26,MATCH(Dashboard!$E$18,Working!$DZ$17:$DZ$26,0),MATCH(Dashboard!C38,Working!$EB$16:$IQ$16,0))</f>
        <v>588</v>
      </c>
    </row>
    <row r="39" spans="2:7" ht="20" customHeight="1" thickBot="1" x14ac:dyDescent="0.25">
      <c r="B39" s="75">
        <f t="shared" si="4"/>
        <v>19</v>
      </c>
      <c r="C39" s="81">
        <f t="shared" si="5"/>
        <v>44866</v>
      </c>
      <c r="D39" s="76">
        <f t="shared" si="0"/>
        <v>552</v>
      </c>
      <c r="E39" s="76">
        <f t="shared" si="1"/>
        <v>552</v>
      </c>
      <c r="F39" s="76">
        <f>INDEX(Working!$EB$3:$IQ$12,MATCH(Dashboard!$E$18,Working!$DZ$3:$DZ$12,0),MATCH(Dashboard!C39,Working!$EB$2:$IQ$2,0))</f>
        <v>552</v>
      </c>
      <c r="G39" s="76">
        <f>INDEX(Working!$EB$17:$IQ$26,MATCH(Dashboard!$E$18,Working!$DZ$17:$DZ$26,0),MATCH(Dashboard!C39,Working!$EB$16:$IQ$16,0))</f>
        <v>552</v>
      </c>
    </row>
    <row r="40" spans="2:7" ht="20" customHeight="1" thickBot="1" x14ac:dyDescent="0.25">
      <c r="B40" s="75">
        <f t="shared" si="4"/>
        <v>20</v>
      </c>
      <c r="C40" s="81">
        <f t="shared" si="5"/>
        <v>44896</v>
      </c>
      <c r="D40" s="76">
        <f t="shared" si="0"/>
        <v>516</v>
      </c>
      <c r="E40" s="76">
        <f t="shared" si="1"/>
        <v>516</v>
      </c>
      <c r="F40" s="76">
        <f>INDEX(Working!$EB$3:$IQ$12,MATCH(Dashboard!$E$18,Working!$DZ$3:$DZ$12,0),MATCH(Dashboard!C40,Working!$EB$2:$IQ$2,0))</f>
        <v>516</v>
      </c>
      <c r="G40" s="76">
        <f>INDEX(Working!$EB$17:$IQ$26,MATCH(Dashboard!$E$18,Working!$DZ$17:$DZ$26,0),MATCH(Dashboard!C40,Working!$EB$16:$IQ$16,0))</f>
        <v>516</v>
      </c>
    </row>
    <row r="41" spans="2:7" ht="20" customHeight="1" thickBot="1" x14ac:dyDescent="0.25">
      <c r="B41" s="75">
        <f t="shared" si="4"/>
        <v>21</v>
      </c>
      <c r="C41" s="81">
        <f t="shared" si="5"/>
        <v>44927</v>
      </c>
      <c r="D41" s="76">
        <f t="shared" si="0"/>
        <v>480</v>
      </c>
      <c r="E41" s="76">
        <f t="shared" si="1"/>
        <v>480</v>
      </c>
      <c r="F41" s="76">
        <f>INDEX(Working!$EB$3:$IQ$12,MATCH(Dashboard!$E$18,Working!$DZ$3:$DZ$12,0),MATCH(Dashboard!C41,Working!$EB$2:$IQ$2,0))</f>
        <v>480</v>
      </c>
      <c r="G41" s="76">
        <f>INDEX(Working!$EB$17:$IQ$26,MATCH(Dashboard!$E$18,Working!$DZ$17:$DZ$26,0),MATCH(Dashboard!C41,Working!$EB$16:$IQ$16,0))</f>
        <v>480</v>
      </c>
    </row>
    <row r="42" spans="2:7" ht="20" customHeight="1" thickBot="1" x14ac:dyDescent="0.25">
      <c r="B42" s="75">
        <f t="shared" si="4"/>
        <v>22</v>
      </c>
      <c r="C42" s="81">
        <f t="shared" si="5"/>
        <v>44958</v>
      </c>
      <c r="D42" s="76">
        <f t="shared" si="0"/>
        <v>444</v>
      </c>
      <c r="E42" s="76">
        <f t="shared" si="1"/>
        <v>444</v>
      </c>
      <c r="F42" s="76">
        <f>INDEX(Working!$EB$3:$IQ$12,MATCH(Dashboard!$E$18,Working!$DZ$3:$DZ$12,0),MATCH(Dashboard!C42,Working!$EB$2:$IQ$2,0))</f>
        <v>444</v>
      </c>
      <c r="G42" s="76">
        <f>INDEX(Working!$EB$17:$IQ$26,MATCH(Dashboard!$E$18,Working!$DZ$17:$DZ$26,0),MATCH(Dashboard!C42,Working!$EB$16:$IQ$16,0))</f>
        <v>444</v>
      </c>
    </row>
    <row r="43" spans="2:7" ht="20" customHeight="1" thickBot="1" x14ac:dyDescent="0.25">
      <c r="B43" s="75">
        <f t="shared" si="4"/>
        <v>23</v>
      </c>
      <c r="C43" s="81">
        <f t="shared" si="5"/>
        <v>44986</v>
      </c>
      <c r="D43" s="76">
        <f t="shared" si="0"/>
        <v>408</v>
      </c>
      <c r="E43" s="76">
        <f t="shared" si="1"/>
        <v>408</v>
      </c>
      <c r="F43" s="76">
        <f>INDEX(Working!$EB$3:$IQ$12,MATCH(Dashboard!$E$18,Working!$DZ$3:$DZ$12,0),MATCH(Dashboard!C43,Working!$EB$2:$IQ$2,0))</f>
        <v>408</v>
      </c>
      <c r="G43" s="76">
        <f>INDEX(Working!$EB$17:$IQ$26,MATCH(Dashboard!$E$18,Working!$DZ$17:$DZ$26,0),MATCH(Dashboard!C43,Working!$EB$16:$IQ$16,0))</f>
        <v>408</v>
      </c>
    </row>
    <row r="44" spans="2:7" ht="20" customHeight="1" thickBot="1" x14ac:dyDescent="0.25">
      <c r="B44" s="75">
        <f t="shared" si="4"/>
        <v>24</v>
      </c>
      <c r="C44" s="81">
        <f t="shared" si="5"/>
        <v>45017</v>
      </c>
      <c r="D44" s="76">
        <f t="shared" si="0"/>
        <v>372</v>
      </c>
      <c r="E44" s="76">
        <f t="shared" si="1"/>
        <v>372</v>
      </c>
      <c r="F44" s="76">
        <f>INDEX(Working!$EB$3:$IQ$12,MATCH(Dashboard!$E$18,Working!$DZ$3:$DZ$12,0),MATCH(Dashboard!C44,Working!$EB$2:$IQ$2,0))</f>
        <v>372</v>
      </c>
      <c r="G44" s="76">
        <f>INDEX(Working!$EB$17:$IQ$26,MATCH(Dashboard!$E$18,Working!$DZ$17:$DZ$26,0),MATCH(Dashboard!C44,Working!$EB$16:$IQ$16,0))</f>
        <v>372</v>
      </c>
    </row>
    <row r="45" spans="2:7" ht="20" customHeight="1" thickBot="1" x14ac:dyDescent="0.25">
      <c r="B45" s="75">
        <f t="shared" si="4"/>
        <v>25</v>
      </c>
      <c r="C45" s="81">
        <f t="shared" si="5"/>
        <v>45047</v>
      </c>
      <c r="D45" s="76">
        <f t="shared" si="0"/>
        <v>336</v>
      </c>
      <c r="E45" s="76">
        <f t="shared" si="1"/>
        <v>336</v>
      </c>
      <c r="F45" s="76">
        <f>INDEX(Working!$EB$3:$IQ$12,MATCH(Dashboard!$E$18,Working!$DZ$3:$DZ$12,0),MATCH(Dashboard!C45,Working!$EB$2:$IQ$2,0))</f>
        <v>336</v>
      </c>
      <c r="G45" s="76">
        <f>INDEX(Working!$EB$17:$IQ$26,MATCH(Dashboard!$E$18,Working!$DZ$17:$DZ$26,0),MATCH(Dashboard!C45,Working!$EB$16:$IQ$16,0))</f>
        <v>336</v>
      </c>
    </row>
    <row r="46" spans="2:7" ht="20" customHeight="1" thickBot="1" x14ac:dyDescent="0.25">
      <c r="B46" s="75">
        <f t="shared" si="4"/>
        <v>26</v>
      </c>
      <c r="C46" s="81">
        <f t="shared" si="5"/>
        <v>45078</v>
      </c>
      <c r="D46" s="76">
        <f t="shared" si="0"/>
        <v>300</v>
      </c>
      <c r="E46" s="76">
        <f t="shared" si="1"/>
        <v>300</v>
      </c>
      <c r="F46" s="76">
        <f>INDEX(Working!$EB$3:$IQ$12,MATCH(Dashboard!$E$18,Working!$DZ$3:$DZ$12,0),MATCH(Dashboard!C46,Working!$EB$2:$IQ$2,0))</f>
        <v>300</v>
      </c>
      <c r="G46" s="76">
        <f>INDEX(Working!$EB$17:$IQ$26,MATCH(Dashboard!$E$18,Working!$DZ$17:$DZ$26,0),MATCH(Dashboard!C46,Working!$EB$16:$IQ$16,0))</f>
        <v>300</v>
      </c>
    </row>
    <row r="47" spans="2:7" ht="20" customHeight="1" thickBot="1" x14ac:dyDescent="0.25">
      <c r="B47" s="75">
        <f t="shared" si="4"/>
        <v>27</v>
      </c>
      <c r="C47" s="81">
        <f t="shared" si="5"/>
        <v>45108</v>
      </c>
      <c r="D47" s="76">
        <f t="shared" si="0"/>
        <v>264</v>
      </c>
      <c r="E47" s="76">
        <f t="shared" si="1"/>
        <v>264</v>
      </c>
      <c r="F47" s="76">
        <f>INDEX(Working!$EB$3:$IQ$12,MATCH(Dashboard!$E$18,Working!$DZ$3:$DZ$12,0),MATCH(Dashboard!C47,Working!$EB$2:$IQ$2,0))</f>
        <v>264</v>
      </c>
      <c r="G47" s="76">
        <f>INDEX(Working!$EB$17:$IQ$26,MATCH(Dashboard!$E$18,Working!$DZ$17:$DZ$26,0),MATCH(Dashboard!C47,Working!$EB$16:$IQ$16,0))</f>
        <v>264</v>
      </c>
    </row>
    <row r="48" spans="2:7" ht="20" customHeight="1" thickBot="1" x14ac:dyDescent="0.25">
      <c r="B48" s="75">
        <f t="shared" si="4"/>
        <v>28</v>
      </c>
      <c r="C48" s="81">
        <f t="shared" si="5"/>
        <v>45139</v>
      </c>
      <c r="D48" s="76">
        <f t="shared" si="0"/>
        <v>228</v>
      </c>
      <c r="E48" s="76">
        <f t="shared" si="1"/>
        <v>228</v>
      </c>
      <c r="F48" s="76">
        <f>INDEX(Working!$EB$3:$IQ$12,MATCH(Dashboard!$E$18,Working!$DZ$3:$DZ$12,0),MATCH(Dashboard!C48,Working!$EB$2:$IQ$2,0))</f>
        <v>228</v>
      </c>
      <c r="G48" s="76">
        <f>INDEX(Working!$EB$17:$IQ$26,MATCH(Dashboard!$E$18,Working!$DZ$17:$DZ$26,0),MATCH(Dashboard!C48,Working!$EB$16:$IQ$16,0))</f>
        <v>228</v>
      </c>
    </row>
    <row r="49" spans="2:7" ht="20" customHeight="1" thickBot="1" x14ac:dyDescent="0.25">
      <c r="B49" s="75">
        <f t="shared" si="4"/>
        <v>29</v>
      </c>
      <c r="C49" s="81">
        <f t="shared" si="5"/>
        <v>45170</v>
      </c>
      <c r="D49" s="76">
        <f t="shared" si="0"/>
        <v>192</v>
      </c>
      <c r="E49" s="76">
        <f t="shared" si="1"/>
        <v>192</v>
      </c>
      <c r="F49" s="76">
        <f>INDEX(Working!$EB$3:$IQ$12,MATCH(Dashboard!$E$18,Working!$DZ$3:$DZ$12,0),MATCH(Dashboard!C49,Working!$EB$2:$IQ$2,0))</f>
        <v>192</v>
      </c>
      <c r="G49" s="76">
        <f>INDEX(Working!$EB$17:$IQ$26,MATCH(Dashboard!$E$18,Working!$DZ$17:$DZ$26,0),MATCH(Dashboard!C49,Working!$EB$16:$IQ$16,0))</f>
        <v>192</v>
      </c>
    </row>
    <row r="50" spans="2:7" ht="20" customHeight="1" thickBot="1" x14ac:dyDescent="0.25">
      <c r="B50" s="75">
        <f t="shared" si="4"/>
        <v>30</v>
      </c>
      <c r="C50" s="81">
        <f t="shared" si="5"/>
        <v>45200</v>
      </c>
      <c r="D50" s="76">
        <f t="shared" si="0"/>
        <v>156</v>
      </c>
      <c r="E50" s="76">
        <f t="shared" si="1"/>
        <v>156</v>
      </c>
      <c r="F50" s="76">
        <f>INDEX(Working!$EB$3:$IQ$12,MATCH(Dashboard!$E$18,Working!$DZ$3:$DZ$12,0),MATCH(Dashboard!C50,Working!$EB$2:$IQ$2,0))</f>
        <v>156</v>
      </c>
      <c r="G50" s="76">
        <f>INDEX(Working!$EB$17:$IQ$26,MATCH(Dashboard!$E$18,Working!$DZ$17:$DZ$26,0),MATCH(Dashboard!C50,Working!$EB$16:$IQ$16,0))</f>
        <v>156</v>
      </c>
    </row>
    <row r="51" spans="2:7" ht="20" customHeight="1" thickBot="1" x14ac:dyDescent="0.25">
      <c r="B51" s="75">
        <f t="shared" si="4"/>
        <v>31</v>
      </c>
      <c r="C51" s="81">
        <f t="shared" si="5"/>
        <v>45231</v>
      </c>
      <c r="D51" s="76">
        <f t="shared" si="0"/>
        <v>120</v>
      </c>
      <c r="E51" s="76">
        <f t="shared" si="1"/>
        <v>120</v>
      </c>
      <c r="F51" s="76">
        <f>INDEX(Working!$EB$3:$IQ$12,MATCH(Dashboard!$E$18,Working!$DZ$3:$DZ$12,0),MATCH(Dashboard!C51,Working!$EB$2:$IQ$2,0))</f>
        <v>120</v>
      </c>
      <c r="G51" s="76">
        <f>INDEX(Working!$EB$17:$IQ$26,MATCH(Dashboard!$E$18,Working!$DZ$17:$DZ$26,0),MATCH(Dashboard!C51,Working!$EB$16:$IQ$16,0))</f>
        <v>120</v>
      </c>
    </row>
    <row r="52" spans="2:7" ht="20" customHeight="1" thickBot="1" x14ac:dyDescent="0.25">
      <c r="B52" s="75">
        <f t="shared" si="4"/>
        <v>32</v>
      </c>
      <c r="C52" s="81">
        <f t="shared" si="5"/>
        <v>45261</v>
      </c>
      <c r="D52" s="76">
        <f t="shared" si="0"/>
        <v>84</v>
      </c>
      <c r="E52" s="76">
        <f t="shared" si="1"/>
        <v>84</v>
      </c>
      <c r="F52" s="76">
        <f>INDEX(Working!$EB$3:$IQ$12,MATCH(Dashboard!$E$18,Working!$DZ$3:$DZ$12,0),MATCH(Dashboard!C52,Working!$EB$2:$IQ$2,0))</f>
        <v>84</v>
      </c>
      <c r="G52" s="76">
        <f>INDEX(Working!$EB$17:$IQ$26,MATCH(Dashboard!$E$18,Working!$DZ$17:$DZ$26,0),MATCH(Dashboard!C52,Working!$EB$16:$IQ$16,0))</f>
        <v>84</v>
      </c>
    </row>
    <row r="53" spans="2:7" ht="20" customHeight="1" thickBot="1" x14ac:dyDescent="0.25">
      <c r="B53" s="75">
        <f t="shared" si="4"/>
        <v>33</v>
      </c>
      <c r="C53" s="81">
        <f t="shared" si="5"/>
        <v>45292</v>
      </c>
      <c r="D53" s="76">
        <f t="shared" si="0"/>
        <v>48</v>
      </c>
      <c r="E53" s="76">
        <f t="shared" si="1"/>
        <v>48</v>
      </c>
      <c r="F53" s="76">
        <f>INDEX(Working!$EB$3:$IQ$12,MATCH(Dashboard!$E$18,Working!$DZ$3:$DZ$12,0),MATCH(Dashboard!C53,Working!$EB$2:$IQ$2,0))</f>
        <v>48</v>
      </c>
      <c r="G53" s="76">
        <f>INDEX(Working!$EB$17:$IQ$26,MATCH(Dashboard!$E$18,Working!$DZ$17:$DZ$26,0),MATCH(Dashboard!C53,Working!$EB$16:$IQ$16,0))</f>
        <v>48</v>
      </c>
    </row>
    <row r="54" spans="2:7" ht="20" customHeight="1" thickBot="1" x14ac:dyDescent="0.25">
      <c r="B54" s="75">
        <f t="shared" si="4"/>
        <v>34</v>
      </c>
      <c r="C54" s="81">
        <f t="shared" si="5"/>
        <v>45323</v>
      </c>
      <c r="D54" s="76">
        <f t="shared" si="0"/>
        <v>12</v>
      </c>
      <c r="E54" s="76">
        <f t="shared" si="1"/>
        <v>12</v>
      </c>
      <c r="F54" s="76">
        <f>INDEX(Working!$EB$3:$IQ$12,MATCH(Dashboard!$E$18,Working!$DZ$3:$DZ$12,0),MATCH(Dashboard!C54,Working!$EB$2:$IQ$2,0))</f>
        <v>12</v>
      </c>
      <c r="G54" s="76">
        <f>INDEX(Working!$EB$17:$IQ$26,MATCH(Dashboard!$E$18,Working!$DZ$17:$DZ$26,0),MATCH(Dashboard!C54,Working!$EB$16:$IQ$16,0))</f>
        <v>12</v>
      </c>
    </row>
    <row r="55" spans="2:7" ht="20" customHeight="1" thickBot="1" x14ac:dyDescent="0.25">
      <c r="B55" s="75">
        <f t="shared" si="4"/>
        <v>35</v>
      </c>
      <c r="C55" s="81">
        <f t="shared" si="5"/>
        <v>45352</v>
      </c>
      <c r="D55" s="76">
        <f t="shared" si="0"/>
        <v>0</v>
      </c>
      <c r="E55" s="76">
        <f t="shared" si="1"/>
        <v>0</v>
      </c>
      <c r="F55" s="76">
        <f>INDEX(Working!$EB$3:$IQ$12,MATCH(Dashboard!$E$18,Working!$DZ$3:$DZ$12,0),MATCH(Dashboard!C55,Working!$EB$2:$IQ$2,0))</f>
        <v>-24</v>
      </c>
      <c r="G55" s="76">
        <f>INDEX(Working!$EB$17:$IQ$26,MATCH(Dashboard!$E$18,Working!$DZ$17:$DZ$26,0),MATCH(Dashboard!C55,Working!$EB$16:$IQ$16,0))</f>
        <v>-24</v>
      </c>
    </row>
    <row r="56" spans="2:7" ht="20" customHeight="1" thickBot="1" x14ac:dyDescent="0.25">
      <c r="B56" s="75">
        <f t="shared" si="4"/>
        <v>36</v>
      </c>
      <c r="C56" s="81">
        <f t="shared" si="5"/>
        <v>45383</v>
      </c>
      <c r="D56" s="76">
        <f t="shared" si="0"/>
        <v>0</v>
      </c>
      <c r="E56" s="76">
        <f t="shared" si="1"/>
        <v>0</v>
      </c>
      <c r="F56" s="76">
        <f>INDEX(Working!$EB$3:$IQ$12,MATCH(Dashboard!$E$18,Working!$DZ$3:$DZ$12,0),MATCH(Dashboard!C56,Working!$EB$2:$IQ$2,0))</f>
        <v>-60</v>
      </c>
      <c r="G56" s="76">
        <f>INDEX(Working!$EB$17:$IQ$26,MATCH(Dashboard!$E$18,Working!$DZ$17:$DZ$26,0),MATCH(Dashboard!C56,Working!$EB$16:$IQ$16,0))</f>
        <v>-60</v>
      </c>
    </row>
    <row r="57" spans="2:7" ht="20" customHeight="1" thickBot="1" x14ac:dyDescent="0.25">
      <c r="B57" s="75">
        <f t="shared" si="4"/>
        <v>37</v>
      </c>
      <c r="C57" s="81">
        <f t="shared" si="5"/>
        <v>45413</v>
      </c>
      <c r="D57" s="76">
        <f t="shared" si="0"/>
        <v>0</v>
      </c>
      <c r="E57" s="76">
        <f t="shared" si="1"/>
        <v>0</v>
      </c>
      <c r="F57" s="76">
        <f>INDEX(Working!$EB$3:$IQ$12,MATCH(Dashboard!$E$18,Working!$DZ$3:$DZ$12,0),MATCH(Dashboard!C57,Working!$EB$2:$IQ$2,0))</f>
        <v>-96</v>
      </c>
      <c r="G57" s="76">
        <f>INDEX(Working!$EB$17:$IQ$26,MATCH(Dashboard!$E$18,Working!$DZ$17:$DZ$26,0),MATCH(Dashboard!C57,Working!$EB$16:$IQ$16,0))</f>
        <v>-96</v>
      </c>
    </row>
    <row r="58" spans="2:7" ht="20" customHeight="1" thickBot="1" x14ac:dyDescent="0.25">
      <c r="B58" s="75">
        <f t="shared" si="4"/>
        <v>38</v>
      </c>
      <c r="C58" s="81">
        <f t="shared" si="5"/>
        <v>45444</v>
      </c>
      <c r="D58" s="76">
        <f t="shared" si="0"/>
        <v>0</v>
      </c>
      <c r="E58" s="76">
        <f t="shared" si="1"/>
        <v>0</v>
      </c>
      <c r="F58" s="76">
        <f>INDEX(Working!$EB$3:$IQ$12,MATCH(Dashboard!$E$18,Working!$DZ$3:$DZ$12,0),MATCH(Dashboard!C58,Working!$EB$2:$IQ$2,0))</f>
        <v>-132</v>
      </c>
      <c r="G58" s="76">
        <f>INDEX(Working!$EB$17:$IQ$26,MATCH(Dashboard!$E$18,Working!$DZ$17:$DZ$26,0),MATCH(Dashboard!C58,Working!$EB$16:$IQ$16,0))</f>
        <v>-132</v>
      </c>
    </row>
    <row r="59" spans="2:7" ht="20" customHeight="1" thickBot="1" x14ac:dyDescent="0.25">
      <c r="B59" s="75">
        <f t="shared" si="4"/>
        <v>39</v>
      </c>
      <c r="C59" s="81">
        <f t="shared" si="5"/>
        <v>45474</v>
      </c>
      <c r="D59" s="76">
        <f t="shared" si="0"/>
        <v>0</v>
      </c>
      <c r="E59" s="76">
        <f t="shared" si="1"/>
        <v>0</v>
      </c>
      <c r="F59" s="76">
        <f>INDEX(Working!$EB$3:$IQ$12,MATCH(Dashboard!$E$18,Working!$DZ$3:$DZ$12,0),MATCH(Dashboard!C59,Working!$EB$2:$IQ$2,0))</f>
        <v>-168</v>
      </c>
      <c r="G59" s="76">
        <f>INDEX(Working!$EB$17:$IQ$26,MATCH(Dashboard!$E$18,Working!$DZ$17:$DZ$26,0),MATCH(Dashboard!C59,Working!$EB$16:$IQ$16,0))</f>
        <v>-168</v>
      </c>
    </row>
    <row r="60" spans="2:7" ht="20" customHeight="1" thickBot="1" x14ac:dyDescent="0.25">
      <c r="B60" s="75">
        <f t="shared" si="4"/>
        <v>40</v>
      </c>
      <c r="C60" s="81">
        <f t="shared" si="5"/>
        <v>45505</v>
      </c>
      <c r="D60" s="76">
        <f t="shared" si="0"/>
        <v>0</v>
      </c>
      <c r="E60" s="76">
        <f t="shared" si="1"/>
        <v>0</v>
      </c>
      <c r="F60" s="76">
        <f>INDEX(Working!$EB$3:$IQ$12,MATCH(Dashboard!$E$18,Working!$DZ$3:$DZ$12,0),MATCH(Dashboard!C60,Working!$EB$2:$IQ$2,0))</f>
        <v>-204</v>
      </c>
      <c r="G60" s="76">
        <f>INDEX(Working!$EB$17:$IQ$26,MATCH(Dashboard!$E$18,Working!$DZ$17:$DZ$26,0),MATCH(Dashboard!C60,Working!$EB$16:$IQ$16,0))</f>
        <v>-204</v>
      </c>
    </row>
    <row r="61" spans="2:7" ht="20" customHeight="1" thickBot="1" x14ac:dyDescent="0.25">
      <c r="B61" s="75">
        <f t="shared" si="4"/>
        <v>41</v>
      </c>
      <c r="C61" s="81">
        <f t="shared" si="5"/>
        <v>45536</v>
      </c>
      <c r="D61" s="76">
        <f t="shared" si="0"/>
        <v>0</v>
      </c>
      <c r="E61" s="76">
        <f t="shared" si="1"/>
        <v>0</v>
      </c>
      <c r="F61" s="76">
        <f>INDEX(Working!$EB$3:$IQ$12,MATCH(Dashboard!$E$18,Working!$DZ$3:$DZ$12,0),MATCH(Dashboard!C61,Working!$EB$2:$IQ$2,0))</f>
        <v>-240</v>
      </c>
      <c r="G61" s="76">
        <f>INDEX(Working!$EB$17:$IQ$26,MATCH(Dashboard!$E$18,Working!$DZ$17:$DZ$26,0),MATCH(Dashboard!C61,Working!$EB$16:$IQ$16,0))</f>
        <v>-240</v>
      </c>
    </row>
    <row r="62" spans="2:7" ht="20" customHeight="1" thickBot="1" x14ac:dyDescent="0.25">
      <c r="B62" s="75">
        <f t="shared" si="4"/>
        <v>42</v>
      </c>
      <c r="C62" s="81">
        <f t="shared" si="5"/>
        <v>45566</v>
      </c>
      <c r="D62" s="76">
        <f t="shared" si="0"/>
        <v>0</v>
      </c>
      <c r="E62" s="76">
        <f t="shared" si="1"/>
        <v>0</v>
      </c>
      <c r="F62" s="76">
        <f>INDEX(Working!$EB$3:$IQ$12,MATCH(Dashboard!$E$18,Working!$DZ$3:$DZ$12,0),MATCH(Dashboard!C62,Working!$EB$2:$IQ$2,0))</f>
        <v>-276</v>
      </c>
      <c r="G62" s="76">
        <f>INDEX(Working!$EB$17:$IQ$26,MATCH(Dashboard!$E$18,Working!$DZ$17:$DZ$26,0),MATCH(Dashboard!C62,Working!$EB$16:$IQ$16,0))</f>
        <v>-276</v>
      </c>
    </row>
    <row r="63" spans="2:7" ht="20" customHeight="1" thickBot="1" x14ac:dyDescent="0.25">
      <c r="B63" s="75">
        <f t="shared" si="4"/>
        <v>43</v>
      </c>
      <c r="C63" s="81">
        <f t="shared" si="5"/>
        <v>45597</v>
      </c>
      <c r="D63" s="76">
        <f t="shared" si="0"/>
        <v>0</v>
      </c>
      <c r="E63" s="76">
        <f t="shared" si="1"/>
        <v>0</v>
      </c>
      <c r="F63" s="76">
        <f>INDEX(Working!$EB$3:$IQ$12,MATCH(Dashboard!$E$18,Working!$DZ$3:$DZ$12,0),MATCH(Dashboard!C63,Working!$EB$2:$IQ$2,0))</f>
        <v>-312</v>
      </c>
      <c r="G63" s="76">
        <f>INDEX(Working!$EB$17:$IQ$26,MATCH(Dashboard!$E$18,Working!$DZ$17:$DZ$26,0),MATCH(Dashboard!C63,Working!$EB$16:$IQ$16,0))</f>
        <v>-312</v>
      </c>
    </row>
    <row r="64" spans="2:7" ht="20" customHeight="1" thickBot="1" x14ac:dyDescent="0.25">
      <c r="B64" s="75">
        <f t="shared" si="4"/>
        <v>44</v>
      </c>
      <c r="C64" s="81">
        <f t="shared" si="5"/>
        <v>45627</v>
      </c>
      <c r="D64" s="76">
        <f t="shared" si="0"/>
        <v>0</v>
      </c>
      <c r="E64" s="76">
        <f t="shared" si="1"/>
        <v>0</v>
      </c>
      <c r="F64" s="76">
        <f>INDEX(Working!$EB$3:$IQ$12,MATCH(Dashboard!$E$18,Working!$DZ$3:$DZ$12,0),MATCH(Dashboard!C64,Working!$EB$2:$IQ$2,0))</f>
        <v>-348</v>
      </c>
      <c r="G64" s="76">
        <f>INDEX(Working!$EB$17:$IQ$26,MATCH(Dashboard!$E$18,Working!$DZ$17:$DZ$26,0),MATCH(Dashboard!C64,Working!$EB$16:$IQ$16,0))</f>
        <v>-384.04125169257219</v>
      </c>
    </row>
    <row r="65" spans="2:7" ht="20" customHeight="1" thickBot="1" x14ac:dyDescent="0.25">
      <c r="B65" s="75">
        <f t="shared" si="4"/>
        <v>45</v>
      </c>
      <c r="C65" s="81">
        <f t="shared" si="5"/>
        <v>45658</v>
      </c>
      <c r="D65" s="76">
        <f t="shared" si="0"/>
        <v>0</v>
      </c>
      <c r="E65" s="76">
        <f t="shared" si="1"/>
        <v>0</v>
      </c>
      <c r="F65" s="76">
        <f>INDEX(Working!$EB$3:$IQ$12,MATCH(Dashboard!$E$18,Working!$DZ$3:$DZ$12,0),MATCH(Dashboard!C65,Working!$EB$2:$IQ$2,0))</f>
        <v>-384</v>
      </c>
      <c r="G65" s="76">
        <f>INDEX(Working!$EB$17:$IQ$26,MATCH(Dashboard!$E$18,Working!$DZ$17:$DZ$26,0),MATCH(Dashboard!C65,Working!$EB$16:$IQ$16,0))</f>
        <v>-384.04125169257219</v>
      </c>
    </row>
    <row r="66" spans="2:7" ht="20" customHeight="1" thickBot="1" x14ac:dyDescent="0.25">
      <c r="B66" s="75">
        <f t="shared" si="4"/>
        <v>46</v>
      </c>
      <c r="C66" s="81">
        <f t="shared" si="5"/>
        <v>45689</v>
      </c>
      <c r="D66" s="76">
        <f t="shared" si="0"/>
        <v>0</v>
      </c>
      <c r="E66" s="76">
        <f t="shared" si="1"/>
        <v>0</v>
      </c>
      <c r="F66" s="76">
        <f>INDEX(Working!$EB$3:$IQ$12,MATCH(Dashboard!$E$18,Working!$DZ$3:$DZ$12,0),MATCH(Dashboard!C66,Working!$EB$2:$IQ$2,0))</f>
        <v>-384.51764923402527</v>
      </c>
      <c r="G66" s="76">
        <f>INDEX(Working!$EB$17:$IQ$26,MATCH(Dashboard!$E$18,Working!$DZ$17:$DZ$26,0),MATCH(Dashboard!C66,Working!$EB$16:$IQ$16,0))</f>
        <v>-384.04125169257219</v>
      </c>
    </row>
    <row r="67" spans="2:7" ht="20" customHeight="1" thickBot="1" x14ac:dyDescent="0.25">
      <c r="B67" s="75">
        <f t="shared" si="4"/>
        <v>47</v>
      </c>
      <c r="C67" s="81">
        <f t="shared" si="5"/>
        <v>45717</v>
      </c>
      <c r="D67" s="76">
        <f t="shared" si="0"/>
        <v>0</v>
      </c>
      <c r="E67" s="76">
        <f t="shared" si="1"/>
        <v>0</v>
      </c>
      <c r="F67" s="76">
        <f>INDEX(Working!$EB$3:$IQ$12,MATCH(Dashboard!$E$18,Working!$DZ$3:$DZ$12,0),MATCH(Dashboard!C67,Working!$EB$2:$IQ$2,0))</f>
        <v>-384.51764923402527</v>
      </c>
      <c r="G67" s="76">
        <f>INDEX(Working!$EB$17:$IQ$26,MATCH(Dashboard!$E$18,Working!$DZ$17:$DZ$26,0),MATCH(Dashboard!C67,Working!$EB$16:$IQ$16,0))</f>
        <v>-384.04125169257219</v>
      </c>
    </row>
    <row r="68" spans="2:7" ht="20" customHeight="1" thickBot="1" x14ac:dyDescent="0.25">
      <c r="B68" s="75">
        <f t="shared" si="4"/>
        <v>48</v>
      </c>
      <c r="C68" s="81">
        <f t="shared" si="5"/>
        <v>45748</v>
      </c>
      <c r="D68" s="76">
        <f t="shared" si="0"/>
        <v>0</v>
      </c>
      <c r="E68" s="76">
        <f t="shared" si="1"/>
        <v>0</v>
      </c>
      <c r="F68" s="76">
        <f>INDEX(Working!$EB$3:$IQ$12,MATCH(Dashboard!$E$18,Working!$DZ$3:$DZ$12,0),MATCH(Dashboard!C68,Working!$EB$2:$IQ$2,0))</f>
        <v>-384.51764923402527</v>
      </c>
      <c r="G68" s="76">
        <f>INDEX(Working!$EB$17:$IQ$26,MATCH(Dashboard!$E$18,Working!$DZ$17:$DZ$26,0),MATCH(Dashboard!C68,Working!$EB$16:$IQ$16,0))</f>
        <v>-384.04125169257219</v>
      </c>
    </row>
    <row r="69" spans="2:7" ht="20" customHeight="1" thickBot="1" x14ac:dyDescent="0.25">
      <c r="B69" s="75">
        <f t="shared" si="4"/>
        <v>49</v>
      </c>
      <c r="C69" s="81">
        <f t="shared" si="5"/>
        <v>45778</v>
      </c>
      <c r="D69" s="76">
        <f t="shared" si="0"/>
        <v>0</v>
      </c>
      <c r="E69" s="76">
        <f t="shared" si="1"/>
        <v>0</v>
      </c>
      <c r="F69" s="76">
        <f>INDEX(Working!$EB$3:$IQ$12,MATCH(Dashboard!$E$18,Working!$DZ$3:$DZ$12,0),MATCH(Dashboard!C69,Working!$EB$2:$IQ$2,0))</f>
        <v>-384.51764923402527</v>
      </c>
      <c r="G69" s="76">
        <f>INDEX(Working!$EB$17:$IQ$26,MATCH(Dashboard!$E$18,Working!$DZ$17:$DZ$26,0),MATCH(Dashboard!C69,Working!$EB$16:$IQ$16,0))</f>
        <v>-384.04125169257219</v>
      </c>
    </row>
    <row r="70" spans="2:7" ht="20" customHeight="1" thickBot="1" x14ac:dyDescent="0.25">
      <c r="B70" s="75">
        <f t="shared" si="4"/>
        <v>50</v>
      </c>
      <c r="C70" s="81">
        <f t="shared" si="5"/>
        <v>45809</v>
      </c>
      <c r="D70" s="76">
        <f t="shared" si="0"/>
        <v>0</v>
      </c>
      <c r="E70" s="76">
        <f t="shared" si="1"/>
        <v>0</v>
      </c>
      <c r="F70" s="76">
        <f>INDEX(Working!$EB$3:$IQ$12,MATCH(Dashboard!$E$18,Working!$DZ$3:$DZ$12,0),MATCH(Dashboard!C70,Working!$EB$2:$IQ$2,0))</f>
        <v>-384.51764923402527</v>
      </c>
      <c r="G70" s="76">
        <f>INDEX(Working!$EB$17:$IQ$26,MATCH(Dashboard!$E$18,Working!$DZ$17:$DZ$26,0),MATCH(Dashboard!C70,Working!$EB$16:$IQ$16,0))</f>
        <v>-384.04125169257219</v>
      </c>
    </row>
    <row r="71" spans="2:7" ht="20" customHeight="1" thickBot="1" x14ac:dyDescent="0.25">
      <c r="B71" s="75">
        <f t="shared" si="4"/>
        <v>51</v>
      </c>
      <c r="C71" s="81">
        <f t="shared" si="5"/>
        <v>45839</v>
      </c>
      <c r="D71" s="76">
        <f t="shared" si="0"/>
        <v>0</v>
      </c>
      <c r="E71" s="76">
        <f t="shared" si="1"/>
        <v>0</v>
      </c>
      <c r="F71" s="76">
        <f>INDEX(Working!$EB$3:$IQ$12,MATCH(Dashboard!$E$18,Working!$DZ$3:$DZ$12,0),MATCH(Dashboard!C71,Working!$EB$2:$IQ$2,0))</f>
        <v>-384.51764923402527</v>
      </c>
      <c r="G71" s="76">
        <f>INDEX(Working!$EB$17:$IQ$26,MATCH(Dashboard!$E$18,Working!$DZ$17:$DZ$26,0),MATCH(Dashboard!C71,Working!$EB$16:$IQ$16,0))</f>
        <v>-384.04125169257219</v>
      </c>
    </row>
    <row r="72" spans="2:7" ht="20" customHeight="1" thickBot="1" x14ac:dyDescent="0.25">
      <c r="B72" s="75">
        <f t="shared" si="4"/>
        <v>52</v>
      </c>
      <c r="C72" s="81">
        <f t="shared" si="5"/>
        <v>45870</v>
      </c>
      <c r="D72" s="76">
        <f t="shared" si="0"/>
        <v>0</v>
      </c>
      <c r="E72" s="76">
        <f t="shared" si="1"/>
        <v>0</v>
      </c>
      <c r="F72" s="76">
        <f>INDEX(Working!$EB$3:$IQ$12,MATCH(Dashboard!$E$18,Working!$DZ$3:$DZ$12,0),MATCH(Dashboard!C72,Working!$EB$2:$IQ$2,0))</f>
        <v>-384.51764923402527</v>
      </c>
      <c r="G72" s="76">
        <f>INDEX(Working!$EB$17:$IQ$26,MATCH(Dashboard!$E$18,Working!$DZ$17:$DZ$26,0),MATCH(Dashboard!C72,Working!$EB$16:$IQ$16,0))</f>
        <v>-384.04125169257219</v>
      </c>
    </row>
    <row r="73" spans="2:7" ht="20" customHeight="1" thickBot="1" x14ac:dyDescent="0.25">
      <c r="B73" s="75">
        <f t="shared" si="4"/>
        <v>53</v>
      </c>
      <c r="C73" s="81">
        <f t="shared" si="5"/>
        <v>45901</v>
      </c>
      <c r="D73" s="76">
        <f t="shared" si="0"/>
        <v>0</v>
      </c>
      <c r="E73" s="76">
        <f t="shared" si="1"/>
        <v>0</v>
      </c>
      <c r="F73" s="76">
        <f>INDEX(Working!$EB$3:$IQ$12,MATCH(Dashboard!$E$18,Working!$DZ$3:$DZ$12,0),MATCH(Dashboard!C73,Working!$EB$2:$IQ$2,0))</f>
        <v>-384.51764923402527</v>
      </c>
      <c r="G73" s="76">
        <f>INDEX(Working!$EB$17:$IQ$26,MATCH(Dashboard!$E$18,Working!$DZ$17:$DZ$26,0),MATCH(Dashboard!C73,Working!$EB$16:$IQ$16,0))</f>
        <v>-384.04125169257219</v>
      </c>
    </row>
    <row r="74" spans="2:7" ht="20" customHeight="1" thickBot="1" x14ac:dyDescent="0.25">
      <c r="B74" s="75">
        <f t="shared" si="4"/>
        <v>54</v>
      </c>
      <c r="C74" s="81">
        <f t="shared" si="5"/>
        <v>45931</v>
      </c>
      <c r="D74" s="76">
        <f t="shared" si="0"/>
        <v>0</v>
      </c>
      <c r="E74" s="76">
        <f t="shared" si="1"/>
        <v>0</v>
      </c>
      <c r="F74" s="76">
        <f>INDEX(Working!$EB$3:$IQ$12,MATCH(Dashboard!$E$18,Working!$DZ$3:$DZ$12,0),MATCH(Dashboard!C74,Working!$EB$2:$IQ$2,0))</f>
        <v>-384.51764923402527</v>
      </c>
      <c r="G74" s="76">
        <f>INDEX(Working!$EB$17:$IQ$26,MATCH(Dashboard!$E$18,Working!$DZ$17:$DZ$26,0),MATCH(Dashboard!C74,Working!$EB$16:$IQ$16,0))</f>
        <v>-384.04125169257219</v>
      </c>
    </row>
    <row r="75" spans="2:7" ht="20" customHeight="1" thickBot="1" x14ac:dyDescent="0.25">
      <c r="B75" s="75">
        <f t="shared" si="4"/>
        <v>55</v>
      </c>
      <c r="C75" s="81">
        <f t="shared" si="5"/>
        <v>45962</v>
      </c>
      <c r="D75" s="76">
        <f t="shared" si="0"/>
        <v>0</v>
      </c>
      <c r="E75" s="76">
        <f t="shared" si="1"/>
        <v>0</v>
      </c>
      <c r="F75" s="76">
        <f>INDEX(Working!$EB$3:$IQ$12,MATCH(Dashboard!$E$18,Working!$DZ$3:$DZ$12,0),MATCH(Dashboard!C75,Working!$EB$2:$IQ$2,0))</f>
        <v>-384.51764923402527</v>
      </c>
      <c r="G75" s="76">
        <f>INDEX(Working!$EB$17:$IQ$26,MATCH(Dashboard!$E$18,Working!$DZ$17:$DZ$26,0),MATCH(Dashboard!C75,Working!$EB$16:$IQ$16,0))</f>
        <v>-384.04125169257219</v>
      </c>
    </row>
    <row r="76" spans="2:7" ht="20" customHeight="1" thickBot="1" x14ac:dyDescent="0.25">
      <c r="B76" s="75">
        <f t="shared" si="4"/>
        <v>56</v>
      </c>
      <c r="C76" s="81">
        <f t="shared" si="5"/>
        <v>45992</v>
      </c>
      <c r="D76" s="76">
        <f t="shared" si="0"/>
        <v>0</v>
      </c>
      <c r="E76" s="76">
        <f t="shared" si="1"/>
        <v>0</v>
      </c>
      <c r="F76" s="76">
        <f>INDEX(Working!$EB$3:$IQ$12,MATCH(Dashboard!$E$18,Working!$DZ$3:$DZ$12,0),MATCH(Dashboard!C76,Working!$EB$2:$IQ$2,0))</f>
        <v>-384.51764923402527</v>
      </c>
      <c r="G76" s="76">
        <f>INDEX(Working!$EB$17:$IQ$26,MATCH(Dashboard!$E$18,Working!$DZ$17:$DZ$26,0),MATCH(Dashboard!C76,Working!$EB$16:$IQ$16,0))</f>
        <v>-384.04125169257219</v>
      </c>
    </row>
    <row r="77" spans="2:7" ht="20" customHeight="1" thickBot="1" x14ac:dyDescent="0.25">
      <c r="B77" s="75">
        <f t="shared" si="4"/>
        <v>57</v>
      </c>
      <c r="C77" s="81">
        <f t="shared" si="5"/>
        <v>46023</v>
      </c>
      <c r="D77" s="76">
        <f t="shared" si="0"/>
        <v>0</v>
      </c>
      <c r="E77" s="76">
        <f t="shared" si="1"/>
        <v>0</v>
      </c>
      <c r="F77" s="76">
        <f>INDEX(Working!$EB$3:$IQ$12,MATCH(Dashboard!$E$18,Working!$DZ$3:$DZ$12,0),MATCH(Dashboard!C77,Working!$EB$2:$IQ$2,0))</f>
        <v>-384.51764923402527</v>
      </c>
      <c r="G77" s="76">
        <f>INDEX(Working!$EB$17:$IQ$26,MATCH(Dashboard!$E$18,Working!$DZ$17:$DZ$26,0),MATCH(Dashboard!C77,Working!$EB$16:$IQ$16,0))</f>
        <v>-384.04125169257219</v>
      </c>
    </row>
    <row r="78" spans="2:7" ht="20" customHeight="1" thickBot="1" x14ac:dyDescent="0.25">
      <c r="B78" s="75">
        <f t="shared" si="4"/>
        <v>58</v>
      </c>
      <c r="C78" s="81">
        <f t="shared" si="5"/>
        <v>46054</v>
      </c>
      <c r="D78" s="76">
        <f t="shared" si="0"/>
        <v>0</v>
      </c>
      <c r="E78" s="76">
        <f t="shared" si="1"/>
        <v>0</v>
      </c>
      <c r="F78" s="76">
        <f>INDEX(Working!$EB$3:$IQ$12,MATCH(Dashboard!$E$18,Working!$DZ$3:$DZ$12,0),MATCH(Dashboard!C78,Working!$EB$2:$IQ$2,0))</f>
        <v>-384.51764923402527</v>
      </c>
      <c r="G78" s="76">
        <f>INDEX(Working!$EB$17:$IQ$26,MATCH(Dashboard!$E$18,Working!$DZ$17:$DZ$26,0),MATCH(Dashboard!C78,Working!$EB$16:$IQ$16,0))</f>
        <v>-384.04125169257219</v>
      </c>
    </row>
    <row r="79" spans="2:7" ht="20" customHeight="1" thickBot="1" x14ac:dyDescent="0.25">
      <c r="B79" s="75">
        <f t="shared" si="4"/>
        <v>59</v>
      </c>
      <c r="C79" s="81">
        <f t="shared" si="5"/>
        <v>46082</v>
      </c>
      <c r="D79" s="76">
        <f t="shared" si="0"/>
        <v>0</v>
      </c>
      <c r="E79" s="76">
        <f t="shared" si="1"/>
        <v>0</v>
      </c>
      <c r="F79" s="76">
        <f>INDEX(Working!$EB$3:$IQ$12,MATCH(Dashboard!$E$18,Working!$DZ$3:$DZ$12,0),MATCH(Dashboard!C79,Working!$EB$2:$IQ$2,0))</f>
        <v>-384.51764923402527</v>
      </c>
      <c r="G79" s="76">
        <f>INDEX(Working!$EB$17:$IQ$26,MATCH(Dashboard!$E$18,Working!$DZ$17:$DZ$26,0),MATCH(Dashboard!C79,Working!$EB$16:$IQ$16,0))</f>
        <v>-384.04125169257219</v>
      </c>
    </row>
    <row r="80" spans="2:7" ht="20" customHeight="1" thickBot="1" x14ac:dyDescent="0.25">
      <c r="B80" s="75">
        <f t="shared" si="4"/>
        <v>60</v>
      </c>
      <c r="C80" s="81">
        <f t="shared" si="5"/>
        <v>46113</v>
      </c>
      <c r="D80" s="76">
        <f t="shared" si="0"/>
        <v>0</v>
      </c>
      <c r="E80" s="76">
        <f t="shared" si="1"/>
        <v>0</v>
      </c>
      <c r="F80" s="76">
        <f>INDEX(Working!$EB$3:$IQ$12,MATCH(Dashboard!$E$18,Working!$DZ$3:$DZ$12,0),MATCH(Dashboard!C80,Working!$EB$2:$IQ$2,0))</f>
        <v>-384.51764923402527</v>
      </c>
      <c r="G80" s="76">
        <f>INDEX(Working!$EB$17:$IQ$26,MATCH(Dashboard!$E$18,Working!$DZ$17:$DZ$26,0),MATCH(Dashboard!C80,Working!$EB$16:$IQ$16,0))</f>
        <v>-384.04125169257219</v>
      </c>
    </row>
    <row r="81" spans="2:7" ht="20" customHeight="1" thickBot="1" x14ac:dyDescent="0.25">
      <c r="B81" s="75">
        <f t="shared" si="4"/>
        <v>61</v>
      </c>
      <c r="C81" s="81">
        <f t="shared" si="5"/>
        <v>46143</v>
      </c>
      <c r="D81" s="76">
        <f t="shared" si="0"/>
        <v>0</v>
      </c>
      <c r="E81" s="76">
        <f t="shared" si="1"/>
        <v>0</v>
      </c>
      <c r="F81" s="76">
        <f>INDEX(Working!$EB$3:$IQ$12,MATCH(Dashboard!$E$18,Working!$DZ$3:$DZ$12,0),MATCH(Dashboard!C81,Working!$EB$2:$IQ$2,0))</f>
        <v>-384.51764923402527</v>
      </c>
      <c r="G81" s="76">
        <f>INDEX(Working!$EB$17:$IQ$26,MATCH(Dashboard!$E$18,Working!$DZ$17:$DZ$26,0),MATCH(Dashboard!C81,Working!$EB$16:$IQ$16,0))</f>
        <v>-384.04125169257219</v>
      </c>
    </row>
    <row r="82" spans="2:7" ht="20" customHeight="1" thickBot="1" x14ac:dyDescent="0.25">
      <c r="B82" s="75">
        <f t="shared" si="4"/>
        <v>62</v>
      </c>
      <c r="C82" s="81">
        <f t="shared" si="5"/>
        <v>46174</v>
      </c>
      <c r="D82" s="76">
        <f t="shared" si="0"/>
        <v>0</v>
      </c>
      <c r="E82" s="76">
        <f t="shared" si="1"/>
        <v>0</v>
      </c>
      <c r="F82" s="76">
        <f>INDEX(Working!$EB$3:$IQ$12,MATCH(Dashboard!$E$18,Working!$DZ$3:$DZ$12,0),MATCH(Dashboard!C82,Working!$EB$2:$IQ$2,0))</f>
        <v>-384.51764923402527</v>
      </c>
      <c r="G82" s="76">
        <f>INDEX(Working!$EB$17:$IQ$26,MATCH(Dashboard!$E$18,Working!$DZ$17:$DZ$26,0),MATCH(Dashboard!C82,Working!$EB$16:$IQ$16,0))</f>
        <v>-384.04125169257219</v>
      </c>
    </row>
    <row r="83" spans="2:7" ht="20" customHeight="1" thickBot="1" x14ac:dyDescent="0.25">
      <c r="B83" s="75">
        <f t="shared" si="4"/>
        <v>63</v>
      </c>
      <c r="C83" s="81">
        <f t="shared" si="5"/>
        <v>46204</v>
      </c>
      <c r="D83" s="76">
        <f t="shared" si="0"/>
        <v>0</v>
      </c>
      <c r="E83" s="76">
        <f t="shared" si="1"/>
        <v>0</v>
      </c>
      <c r="F83" s="76">
        <f>INDEX(Working!$EB$3:$IQ$12,MATCH(Dashboard!$E$18,Working!$DZ$3:$DZ$12,0),MATCH(Dashboard!C83,Working!$EB$2:$IQ$2,0))</f>
        <v>-384.51764923402527</v>
      </c>
      <c r="G83" s="76">
        <f>INDEX(Working!$EB$17:$IQ$26,MATCH(Dashboard!$E$18,Working!$DZ$17:$DZ$26,0),MATCH(Dashboard!C83,Working!$EB$16:$IQ$16,0))</f>
        <v>-384.04125169257219</v>
      </c>
    </row>
    <row r="84" spans="2:7" ht="20" customHeight="1" thickBot="1" x14ac:dyDescent="0.25">
      <c r="B84" s="75">
        <f t="shared" si="4"/>
        <v>64</v>
      </c>
      <c r="C84" s="81">
        <f t="shared" si="5"/>
        <v>46235</v>
      </c>
      <c r="D84" s="76">
        <f t="shared" si="0"/>
        <v>0</v>
      </c>
      <c r="E84" s="76">
        <f t="shared" si="1"/>
        <v>0</v>
      </c>
      <c r="F84" s="76">
        <f>INDEX(Working!$EB$3:$IQ$12,MATCH(Dashboard!$E$18,Working!$DZ$3:$DZ$12,0),MATCH(Dashboard!C84,Working!$EB$2:$IQ$2,0))</f>
        <v>-384.51764923402527</v>
      </c>
      <c r="G84" s="76">
        <f>INDEX(Working!$EB$17:$IQ$26,MATCH(Dashboard!$E$18,Working!$DZ$17:$DZ$26,0),MATCH(Dashboard!C84,Working!$EB$16:$IQ$16,0))</f>
        <v>-384.04125169257219</v>
      </c>
    </row>
    <row r="85" spans="2:7" ht="20" customHeight="1" thickBot="1" x14ac:dyDescent="0.25">
      <c r="B85" s="75">
        <f t="shared" si="4"/>
        <v>65</v>
      </c>
      <c r="C85" s="81">
        <f t="shared" si="5"/>
        <v>46266</v>
      </c>
      <c r="D85" s="76">
        <f t="shared" si="0"/>
        <v>0</v>
      </c>
      <c r="E85" s="76">
        <f t="shared" si="1"/>
        <v>0</v>
      </c>
      <c r="F85" s="76">
        <f>INDEX(Working!$EB$3:$IQ$12,MATCH(Dashboard!$E$18,Working!$DZ$3:$DZ$12,0),MATCH(Dashboard!C85,Working!$EB$2:$IQ$2,0))</f>
        <v>-384.51764923402527</v>
      </c>
      <c r="G85" s="76">
        <f>INDEX(Working!$EB$17:$IQ$26,MATCH(Dashboard!$E$18,Working!$DZ$17:$DZ$26,0),MATCH(Dashboard!C85,Working!$EB$16:$IQ$16,0))</f>
        <v>-384.04125169257219</v>
      </c>
    </row>
    <row r="86" spans="2:7" ht="20" customHeight="1" thickBot="1" x14ac:dyDescent="0.25">
      <c r="B86" s="75">
        <f t="shared" si="4"/>
        <v>66</v>
      </c>
      <c r="C86" s="81">
        <f t="shared" si="5"/>
        <v>46296</v>
      </c>
      <c r="D86" s="76">
        <f t="shared" ref="D86:D140" si="6">IF(F86&lt;0,0,F86)</f>
        <v>0</v>
      </c>
      <c r="E86" s="76">
        <f t="shared" ref="E86:E140" si="7">IF(G86&lt;0,0,G86)</f>
        <v>0</v>
      </c>
      <c r="F86" s="76">
        <f>INDEX(Working!$EB$3:$IQ$12,MATCH(Dashboard!$E$18,Working!$DZ$3:$DZ$12,0),MATCH(Dashboard!C86,Working!$EB$2:$IQ$2,0))</f>
        <v>-384.51764923402527</v>
      </c>
      <c r="G86" s="76">
        <f>INDEX(Working!$EB$17:$IQ$26,MATCH(Dashboard!$E$18,Working!$DZ$17:$DZ$26,0),MATCH(Dashboard!C86,Working!$EB$16:$IQ$16,0))</f>
        <v>-384.04125169257219</v>
      </c>
    </row>
    <row r="87" spans="2:7" ht="20" customHeight="1" thickBot="1" x14ac:dyDescent="0.25">
      <c r="B87" s="75">
        <f t="shared" si="4"/>
        <v>67</v>
      </c>
      <c r="C87" s="81">
        <f t="shared" si="5"/>
        <v>46327</v>
      </c>
      <c r="D87" s="76">
        <f t="shared" si="6"/>
        <v>0</v>
      </c>
      <c r="E87" s="76">
        <f t="shared" si="7"/>
        <v>0</v>
      </c>
      <c r="F87" s="76">
        <f>INDEX(Working!$EB$3:$IQ$12,MATCH(Dashboard!$E$18,Working!$DZ$3:$DZ$12,0),MATCH(Dashboard!C87,Working!$EB$2:$IQ$2,0))</f>
        <v>-384.51764923402527</v>
      </c>
      <c r="G87" s="76">
        <f>INDEX(Working!$EB$17:$IQ$26,MATCH(Dashboard!$E$18,Working!$DZ$17:$DZ$26,0),MATCH(Dashboard!C87,Working!$EB$16:$IQ$16,0))</f>
        <v>-384.04125169257219</v>
      </c>
    </row>
    <row r="88" spans="2:7" ht="20" customHeight="1" thickBot="1" x14ac:dyDescent="0.25">
      <c r="B88" s="75">
        <f t="shared" si="4"/>
        <v>68</v>
      </c>
      <c r="C88" s="81">
        <f t="shared" si="5"/>
        <v>46357</v>
      </c>
      <c r="D88" s="76">
        <f t="shared" si="6"/>
        <v>0</v>
      </c>
      <c r="E88" s="76">
        <f t="shared" si="7"/>
        <v>0</v>
      </c>
      <c r="F88" s="76">
        <f>INDEX(Working!$EB$3:$IQ$12,MATCH(Dashboard!$E$18,Working!$DZ$3:$DZ$12,0),MATCH(Dashboard!C88,Working!$EB$2:$IQ$2,0))</f>
        <v>-384.51764923402527</v>
      </c>
      <c r="G88" s="76">
        <f>INDEX(Working!$EB$17:$IQ$26,MATCH(Dashboard!$E$18,Working!$DZ$17:$DZ$26,0),MATCH(Dashboard!C88,Working!$EB$16:$IQ$16,0))</f>
        <v>-384.04125169257219</v>
      </c>
    </row>
    <row r="89" spans="2:7" ht="20" customHeight="1" thickBot="1" x14ac:dyDescent="0.25">
      <c r="B89" s="75">
        <f t="shared" si="4"/>
        <v>69</v>
      </c>
      <c r="C89" s="81">
        <f t="shared" si="5"/>
        <v>46388</v>
      </c>
      <c r="D89" s="76">
        <f t="shared" si="6"/>
        <v>0</v>
      </c>
      <c r="E89" s="76">
        <f t="shared" si="7"/>
        <v>0</v>
      </c>
      <c r="F89" s="76">
        <f>INDEX(Working!$EB$3:$IQ$12,MATCH(Dashboard!$E$18,Working!$DZ$3:$DZ$12,0),MATCH(Dashboard!C89,Working!$EB$2:$IQ$2,0))</f>
        <v>-384.51764923402527</v>
      </c>
      <c r="G89" s="76">
        <f>INDEX(Working!$EB$17:$IQ$26,MATCH(Dashboard!$E$18,Working!$DZ$17:$DZ$26,0),MATCH(Dashboard!C89,Working!$EB$16:$IQ$16,0))</f>
        <v>-384.04125169257219</v>
      </c>
    </row>
    <row r="90" spans="2:7" ht="20" customHeight="1" thickBot="1" x14ac:dyDescent="0.25">
      <c r="B90" s="75">
        <f t="shared" si="4"/>
        <v>70</v>
      </c>
      <c r="C90" s="81">
        <f t="shared" si="5"/>
        <v>46419</v>
      </c>
      <c r="D90" s="76">
        <f t="shared" si="6"/>
        <v>0</v>
      </c>
      <c r="E90" s="76">
        <f t="shared" si="7"/>
        <v>0</v>
      </c>
      <c r="F90" s="76">
        <f>INDEX(Working!$EB$3:$IQ$12,MATCH(Dashboard!$E$18,Working!$DZ$3:$DZ$12,0),MATCH(Dashboard!C90,Working!$EB$2:$IQ$2,0))</f>
        <v>-384.51764923402527</v>
      </c>
      <c r="G90" s="76">
        <f>INDEX(Working!$EB$17:$IQ$26,MATCH(Dashboard!$E$18,Working!$DZ$17:$DZ$26,0),MATCH(Dashboard!C90,Working!$EB$16:$IQ$16,0))</f>
        <v>-384.04125169257219</v>
      </c>
    </row>
    <row r="91" spans="2:7" ht="20" customHeight="1" thickBot="1" x14ac:dyDescent="0.25">
      <c r="B91" s="75">
        <f t="shared" si="4"/>
        <v>71</v>
      </c>
      <c r="C91" s="81">
        <f t="shared" si="5"/>
        <v>46447</v>
      </c>
      <c r="D91" s="76">
        <f t="shared" si="6"/>
        <v>0</v>
      </c>
      <c r="E91" s="76">
        <f t="shared" si="7"/>
        <v>0</v>
      </c>
      <c r="F91" s="76">
        <f>INDEX(Working!$EB$3:$IQ$12,MATCH(Dashboard!$E$18,Working!$DZ$3:$DZ$12,0),MATCH(Dashboard!C91,Working!$EB$2:$IQ$2,0))</f>
        <v>-384.51764923402527</v>
      </c>
      <c r="G91" s="76">
        <f>INDEX(Working!$EB$17:$IQ$26,MATCH(Dashboard!$E$18,Working!$DZ$17:$DZ$26,0),MATCH(Dashboard!C91,Working!$EB$16:$IQ$16,0))</f>
        <v>-384.04125169257219</v>
      </c>
    </row>
    <row r="92" spans="2:7" ht="20" customHeight="1" thickBot="1" x14ac:dyDescent="0.25">
      <c r="B92" s="75">
        <f t="shared" si="4"/>
        <v>72</v>
      </c>
      <c r="C92" s="81">
        <f t="shared" si="5"/>
        <v>46478</v>
      </c>
      <c r="D92" s="76">
        <f t="shared" si="6"/>
        <v>0</v>
      </c>
      <c r="E92" s="76">
        <f t="shared" si="7"/>
        <v>0</v>
      </c>
      <c r="F92" s="76">
        <f>INDEX(Working!$EB$3:$IQ$12,MATCH(Dashboard!$E$18,Working!$DZ$3:$DZ$12,0),MATCH(Dashboard!C92,Working!$EB$2:$IQ$2,0))</f>
        <v>-384.51764923402527</v>
      </c>
      <c r="G92" s="76">
        <f>INDEX(Working!$EB$17:$IQ$26,MATCH(Dashboard!$E$18,Working!$DZ$17:$DZ$26,0),MATCH(Dashboard!C92,Working!$EB$16:$IQ$16,0))</f>
        <v>-384.04125169257219</v>
      </c>
    </row>
    <row r="93" spans="2:7" ht="20" customHeight="1" thickBot="1" x14ac:dyDescent="0.25">
      <c r="B93" s="75">
        <f t="shared" si="4"/>
        <v>73</v>
      </c>
      <c r="C93" s="81">
        <f t="shared" si="5"/>
        <v>46508</v>
      </c>
      <c r="D93" s="76">
        <f t="shared" si="6"/>
        <v>0</v>
      </c>
      <c r="E93" s="76">
        <f t="shared" si="7"/>
        <v>0</v>
      </c>
      <c r="F93" s="76">
        <f>INDEX(Working!$EB$3:$IQ$12,MATCH(Dashboard!$E$18,Working!$DZ$3:$DZ$12,0),MATCH(Dashboard!C93,Working!$EB$2:$IQ$2,0))</f>
        <v>-384.51764923402527</v>
      </c>
      <c r="G93" s="76">
        <f>INDEX(Working!$EB$17:$IQ$26,MATCH(Dashboard!$E$18,Working!$DZ$17:$DZ$26,0),MATCH(Dashboard!C93,Working!$EB$16:$IQ$16,0))</f>
        <v>-384.04125169257219</v>
      </c>
    </row>
    <row r="94" spans="2:7" ht="20" customHeight="1" thickBot="1" x14ac:dyDescent="0.25">
      <c r="B94" s="75">
        <f t="shared" ref="B94:B140" si="8">B93+1</f>
        <v>74</v>
      </c>
      <c r="C94" s="81">
        <f t="shared" ref="C94:C140" si="9">EDATE(C93,1)</f>
        <v>46539</v>
      </c>
      <c r="D94" s="76">
        <f t="shared" si="6"/>
        <v>0</v>
      </c>
      <c r="E94" s="76">
        <f t="shared" si="7"/>
        <v>0</v>
      </c>
      <c r="F94" s="76">
        <f>INDEX(Working!$EB$3:$IQ$12,MATCH(Dashboard!$E$18,Working!$DZ$3:$DZ$12,0),MATCH(Dashboard!C94,Working!$EB$2:$IQ$2,0))</f>
        <v>-384.51764923402527</v>
      </c>
      <c r="G94" s="76">
        <f>INDEX(Working!$EB$17:$IQ$26,MATCH(Dashboard!$E$18,Working!$DZ$17:$DZ$26,0),MATCH(Dashboard!C94,Working!$EB$16:$IQ$16,0))</f>
        <v>-384.04125169257219</v>
      </c>
    </row>
    <row r="95" spans="2:7" ht="20" customHeight="1" thickBot="1" x14ac:dyDescent="0.25">
      <c r="B95" s="75">
        <f t="shared" si="8"/>
        <v>75</v>
      </c>
      <c r="C95" s="81">
        <f t="shared" si="9"/>
        <v>46569</v>
      </c>
      <c r="D95" s="76">
        <f t="shared" si="6"/>
        <v>0</v>
      </c>
      <c r="E95" s="76">
        <f t="shared" si="7"/>
        <v>0</v>
      </c>
      <c r="F95" s="76">
        <f>INDEX(Working!$EB$3:$IQ$12,MATCH(Dashboard!$E$18,Working!$DZ$3:$DZ$12,0),MATCH(Dashboard!C95,Working!$EB$2:$IQ$2,0))</f>
        <v>-384.51764923402527</v>
      </c>
      <c r="G95" s="76">
        <f>INDEX(Working!$EB$17:$IQ$26,MATCH(Dashboard!$E$18,Working!$DZ$17:$DZ$26,0),MATCH(Dashboard!C95,Working!$EB$16:$IQ$16,0))</f>
        <v>-384.04125169257219</v>
      </c>
    </row>
    <row r="96" spans="2:7" ht="20" customHeight="1" thickBot="1" x14ac:dyDescent="0.25">
      <c r="B96" s="75">
        <f t="shared" si="8"/>
        <v>76</v>
      </c>
      <c r="C96" s="81">
        <f t="shared" si="9"/>
        <v>46600</v>
      </c>
      <c r="D96" s="76">
        <f t="shared" si="6"/>
        <v>0</v>
      </c>
      <c r="E96" s="76">
        <f t="shared" si="7"/>
        <v>0</v>
      </c>
      <c r="F96" s="76">
        <f>INDEX(Working!$EB$3:$IQ$12,MATCH(Dashboard!$E$18,Working!$DZ$3:$DZ$12,0),MATCH(Dashboard!C96,Working!$EB$2:$IQ$2,0))</f>
        <v>-384.51764923402527</v>
      </c>
      <c r="G96" s="76">
        <f>INDEX(Working!$EB$17:$IQ$26,MATCH(Dashboard!$E$18,Working!$DZ$17:$DZ$26,0),MATCH(Dashboard!C96,Working!$EB$16:$IQ$16,0))</f>
        <v>-384.04125169257219</v>
      </c>
    </row>
    <row r="97" spans="2:7" ht="20" customHeight="1" thickBot="1" x14ac:dyDescent="0.25">
      <c r="B97" s="75">
        <f t="shared" si="8"/>
        <v>77</v>
      </c>
      <c r="C97" s="81">
        <f t="shared" si="9"/>
        <v>46631</v>
      </c>
      <c r="D97" s="76">
        <f t="shared" si="6"/>
        <v>0</v>
      </c>
      <c r="E97" s="76">
        <f t="shared" si="7"/>
        <v>0</v>
      </c>
      <c r="F97" s="76">
        <f>INDEX(Working!$EB$3:$IQ$12,MATCH(Dashboard!$E$18,Working!$DZ$3:$DZ$12,0),MATCH(Dashboard!C97,Working!$EB$2:$IQ$2,0))</f>
        <v>-384.51764923402527</v>
      </c>
      <c r="G97" s="76">
        <f>INDEX(Working!$EB$17:$IQ$26,MATCH(Dashboard!$E$18,Working!$DZ$17:$DZ$26,0),MATCH(Dashboard!C97,Working!$EB$16:$IQ$16,0))</f>
        <v>-384.04125169257219</v>
      </c>
    </row>
    <row r="98" spans="2:7" ht="20" customHeight="1" thickBot="1" x14ac:dyDescent="0.25">
      <c r="B98" s="75">
        <f t="shared" si="8"/>
        <v>78</v>
      </c>
      <c r="C98" s="81">
        <f t="shared" si="9"/>
        <v>46661</v>
      </c>
      <c r="D98" s="76">
        <f t="shared" si="6"/>
        <v>0</v>
      </c>
      <c r="E98" s="76">
        <f t="shared" si="7"/>
        <v>0</v>
      </c>
      <c r="F98" s="76">
        <f>INDEX(Working!$EB$3:$IQ$12,MATCH(Dashboard!$E$18,Working!$DZ$3:$DZ$12,0),MATCH(Dashboard!C98,Working!$EB$2:$IQ$2,0))</f>
        <v>-384.51764923402527</v>
      </c>
      <c r="G98" s="76">
        <f>INDEX(Working!$EB$17:$IQ$26,MATCH(Dashboard!$E$18,Working!$DZ$17:$DZ$26,0),MATCH(Dashboard!C98,Working!$EB$16:$IQ$16,0))</f>
        <v>-384.04125169257219</v>
      </c>
    </row>
    <row r="99" spans="2:7" ht="20" customHeight="1" thickBot="1" x14ac:dyDescent="0.25">
      <c r="B99" s="75">
        <f t="shared" si="8"/>
        <v>79</v>
      </c>
      <c r="C99" s="81">
        <f t="shared" si="9"/>
        <v>46692</v>
      </c>
      <c r="D99" s="76">
        <f t="shared" si="6"/>
        <v>0</v>
      </c>
      <c r="E99" s="76">
        <f t="shared" si="7"/>
        <v>0</v>
      </c>
      <c r="F99" s="76">
        <f>INDEX(Working!$EB$3:$IQ$12,MATCH(Dashboard!$E$18,Working!$DZ$3:$DZ$12,0),MATCH(Dashboard!C99,Working!$EB$2:$IQ$2,0))</f>
        <v>-384.51764923402527</v>
      </c>
      <c r="G99" s="76">
        <f>INDEX(Working!$EB$17:$IQ$26,MATCH(Dashboard!$E$18,Working!$DZ$17:$DZ$26,0),MATCH(Dashboard!C99,Working!$EB$16:$IQ$16,0))</f>
        <v>-384.04125169257219</v>
      </c>
    </row>
    <row r="100" spans="2:7" ht="20" customHeight="1" thickBot="1" x14ac:dyDescent="0.25">
      <c r="B100" s="75">
        <f t="shared" si="8"/>
        <v>80</v>
      </c>
      <c r="C100" s="81">
        <f t="shared" si="9"/>
        <v>46722</v>
      </c>
      <c r="D100" s="76">
        <f t="shared" si="6"/>
        <v>0</v>
      </c>
      <c r="E100" s="76">
        <f t="shared" si="7"/>
        <v>0</v>
      </c>
      <c r="F100" s="76">
        <f>INDEX(Working!$EB$3:$IQ$12,MATCH(Dashboard!$E$18,Working!$DZ$3:$DZ$12,0),MATCH(Dashboard!C100,Working!$EB$2:$IQ$2,0))</f>
        <v>-384.51764923402527</v>
      </c>
      <c r="G100" s="76">
        <f>INDEX(Working!$EB$17:$IQ$26,MATCH(Dashboard!$E$18,Working!$DZ$17:$DZ$26,0),MATCH(Dashboard!C100,Working!$EB$16:$IQ$16,0))</f>
        <v>-384.04125169257219</v>
      </c>
    </row>
    <row r="101" spans="2:7" ht="20" customHeight="1" thickBot="1" x14ac:dyDescent="0.25">
      <c r="B101" s="75">
        <f t="shared" si="8"/>
        <v>81</v>
      </c>
      <c r="C101" s="81">
        <f t="shared" si="9"/>
        <v>46753</v>
      </c>
      <c r="D101" s="76">
        <f t="shared" si="6"/>
        <v>0</v>
      </c>
      <c r="E101" s="76">
        <f t="shared" si="7"/>
        <v>0</v>
      </c>
      <c r="F101" s="76">
        <f>INDEX(Working!$EB$3:$IQ$12,MATCH(Dashboard!$E$18,Working!$DZ$3:$DZ$12,0),MATCH(Dashboard!C101,Working!$EB$2:$IQ$2,0))</f>
        <v>-384.51764923402527</v>
      </c>
      <c r="G101" s="76">
        <f>INDEX(Working!$EB$17:$IQ$26,MATCH(Dashboard!$E$18,Working!$DZ$17:$DZ$26,0),MATCH(Dashboard!C101,Working!$EB$16:$IQ$16,0))</f>
        <v>-384.04125169257219</v>
      </c>
    </row>
    <row r="102" spans="2:7" ht="20" customHeight="1" thickBot="1" x14ac:dyDescent="0.25">
      <c r="B102" s="75">
        <f t="shared" si="8"/>
        <v>82</v>
      </c>
      <c r="C102" s="81">
        <f t="shared" si="9"/>
        <v>46784</v>
      </c>
      <c r="D102" s="76">
        <f t="shared" si="6"/>
        <v>0</v>
      </c>
      <c r="E102" s="76">
        <f t="shared" si="7"/>
        <v>0</v>
      </c>
      <c r="F102" s="76">
        <f>INDEX(Working!$EB$3:$IQ$12,MATCH(Dashboard!$E$18,Working!$DZ$3:$DZ$12,0),MATCH(Dashboard!C102,Working!$EB$2:$IQ$2,0))</f>
        <v>-384.51764923402527</v>
      </c>
      <c r="G102" s="76">
        <f>INDEX(Working!$EB$17:$IQ$26,MATCH(Dashboard!$E$18,Working!$DZ$17:$DZ$26,0),MATCH(Dashboard!C102,Working!$EB$16:$IQ$16,0))</f>
        <v>-384.04125169257219</v>
      </c>
    </row>
    <row r="103" spans="2:7" ht="20" customHeight="1" thickBot="1" x14ac:dyDescent="0.25">
      <c r="B103" s="75">
        <f t="shared" si="8"/>
        <v>83</v>
      </c>
      <c r="C103" s="81">
        <f t="shared" si="9"/>
        <v>46813</v>
      </c>
      <c r="D103" s="76">
        <f t="shared" si="6"/>
        <v>0</v>
      </c>
      <c r="E103" s="76">
        <f t="shared" si="7"/>
        <v>0</v>
      </c>
      <c r="F103" s="76">
        <f>INDEX(Working!$EB$3:$IQ$12,MATCH(Dashboard!$E$18,Working!$DZ$3:$DZ$12,0),MATCH(Dashboard!C103,Working!$EB$2:$IQ$2,0))</f>
        <v>-384.51764923402527</v>
      </c>
      <c r="G103" s="76">
        <f>INDEX(Working!$EB$17:$IQ$26,MATCH(Dashboard!$E$18,Working!$DZ$17:$DZ$26,0),MATCH(Dashboard!C103,Working!$EB$16:$IQ$16,0))</f>
        <v>-384.04125169257219</v>
      </c>
    </row>
    <row r="104" spans="2:7" ht="20" customHeight="1" thickBot="1" x14ac:dyDescent="0.25">
      <c r="B104" s="75">
        <f t="shared" si="8"/>
        <v>84</v>
      </c>
      <c r="C104" s="81">
        <f t="shared" si="9"/>
        <v>46844</v>
      </c>
      <c r="D104" s="76">
        <f t="shared" si="6"/>
        <v>0</v>
      </c>
      <c r="E104" s="76">
        <f t="shared" si="7"/>
        <v>0</v>
      </c>
      <c r="F104" s="76">
        <f>INDEX(Working!$EB$3:$IQ$12,MATCH(Dashboard!$E$18,Working!$DZ$3:$DZ$12,0),MATCH(Dashboard!C104,Working!$EB$2:$IQ$2,0))</f>
        <v>-384.51764923402527</v>
      </c>
      <c r="G104" s="76">
        <f>INDEX(Working!$EB$17:$IQ$26,MATCH(Dashboard!$E$18,Working!$DZ$17:$DZ$26,0),MATCH(Dashboard!C104,Working!$EB$16:$IQ$16,0))</f>
        <v>-384.04125169257219</v>
      </c>
    </row>
    <row r="105" spans="2:7" ht="20" customHeight="1" thickBot="1" x14ac:dyDescent="0.25">
      <c r="B105" s="75">
        <f t="shared" si="8"/>
        <v>85</v>
      </c>
      <c r="C105" s="81">
        <f t="shared" si="9"/>
        <v>46874</v>
      </c>
      <c r="D105" s="76">
        <f t="shared" si="6"/>
        <v>0</v>
      </c>
      <c r="E105" s="76">
        <f t="shared" si="7"/>
        <v>0</v>
      </c>
      <c r="F105" s="76">
        <f>INDEX(Working!$EB$3:$IQ$12,MATCH(Dashboard!$E$18,Working!$DZ$3:$DZ$12,0),MATCH(Dashboard!C105,Working!$EB$2:$IQ$2,0))</f>
        <v>-384.51764923402527</v>
      </c>
      <c r="G105" s="76">
        <f>INDEX(Working!$EB$17:$IQ$26,MATCH(Dashboard!$E$18,Working!$DZ$17:$DZ$26,0),MATCH(Dashboard!C105,Working!$EB$16:$IQ$16,0))</f>
        <v>-384.04125169257219</v>
      </c>
    </row>
    <row r="106" spans="2:7" ht="20" customHeight="1" thickBot="1" x14ac:dyDescent="0.25">
      <c r="B106" s="75">
        <f t="shared" si="8"/>
        <v>86</v>
      </c>
      <c r="C106" s="81">
        <f t="shared" si="9"/>
        <v>46905</v>
      </c>
      <c r="D106" s="76">
        <f t="shared" si="6"/>
        <v>0</v>
      </c>
      <c r="E106" s="76">
        <f t="shared" si="7"/>
        <v>0</v>
      </c>
      <c r="F106" s="76">
        <f>INDEX(Working!$EB$3:$IQ$12,MATCH(Dashboard!$E$18,Working!$DZ$3:$DZ$12,0),MATCH(Dashboard!C106,Working!$EB$2:$IQ$2,0))</f>
        <v>-384.51764923402527</v>
      </c>
      <c r="G106" s="76">
        <f>INDEX(Working!$EB$17:$IQ$26,MATCH(Dashboard!$E$18,Working!$DZ$17:$DZ$26,0),MATCH(Dashboard!C106,Working!$EB$16:$IQ$16,0))</f>
        <v>-384.04125169257219</v>
      </c>
    </row>
    <row r="107" spans="2:7" ht="20" customHeight="1" thickBot="1" x14ac:dyDescent="0.25">
      <c r="B107" s="75">
        <f t="shared" si="8"/>
        <v>87</v>
      </c>
      <c r="C107" s="81">
        <f t="shared" si="9"/>
        <v>46935</v>
      </c>
      <c r="D107" s="76">
        <f t="shared" si="6"/>
        <v>0</v>
      </c>
      <c r="E107" s="76">
        <f t="shared" si="7"/>
        <v>0</v>
      </c>
      <c r="F107" s="76">
        <f>INDEX(Working!$EB$3:$IQ$12,MATCH(Dashboard!$E$18,Working!$DZ$3:$DZ$12,0),MATCH(Dashboard!C107,Working!$EB$2:$IQ$2,0))</f>
        <v>-384.51764923402527</v>
      </c>
      <c r="G107" s="76">
        <f>INDEX(Working!$EB$17:$IQ$26,MATCH(Dashboard!$E$18,Working!$DZ$17:$DZ$26,0),MATCH(Dashboard!C107,Working!$EB$16:$IQ$16,0))</f>
        <v>-384.04125169257219</v>
      </c>
    </row>
    <row r="108" spans="2:7" ht="20" customHeight="1" thickBot="1" x14ac:dyDescent="0.25">
      <c r="B108" s="75">
        <f t="shared" si="8"/>
        <v>88</v>
      </c>
      <c r="C108" s="81">
        <f t="shared" si="9"/>
        <v>46966</v>
      </c>
      <c r="D108" s="76">
        <f t="shared" si="6"/>
        <v>0</v>
      </c>
      <c r="E108" s="76">
        <f t="shared" si="7"/>
        <v>0</v>
      </c>
      <c r="F108" s="76">
        <f>INDEX(Working!$EB$3:$IQ$12,MATCH(Dashboard!$E$18,Working!$DZ$3:$DZ$12,0),MATCH(Dashboard!C108,Working!$EB$2:$IQ$2,0))</f>
        <v>-384.51764923402527</v>
      </c>
      <c r="G108" s="76">
        <f>INDEX(Working!$EB$17:$IQ$26,MATCH(Dashboard!$E$18,Working!$DZ$17:$DZ$26,0),MATCH(Dashboard!C108,Working!$EB$16:$IQ$16,0))</f>
        <v>-384.04125169257219</v>
      </c>
    </row>
    <row r="109" spans="2:7" ht="20" customHeight="1" thickBot="1" x14ac:dyDescent="0.25">
      <c r="B109" s="75">
        <f t="shared" si="8"/>
        <v>89</v>
      </c>
      <c r="C109" s="81">
        <f t="shared" si="9"/>
        <v>46997</v>
      </c>
      <c r="D109" s="76">
        <f t="shared" si="6"/>
        <v>0</v>
      </c>
      <c r="E109" s="76">
        <f t="shared" si="7"/>
        <v>0</v>
      </c>
      <c r="F109" s="76">
        <f>INDEX(Working!$EB$3:$IQ$12,MATCH(Dashboard!$E$18,Working!$DZ$3:$DZ$12,0),MATCH(Dashboard!C109,Working!$EB$2:$IQ$2,0))</f>
        <v>-384.51764923402527</v>
      </c>
      <c r="G109" s="76">
        <f>INDEX(Working!$EB$17:$IQ$26,MATCH(Dashboard!$E$18,Working!$DZ$17:$DZ$26,0),MATCH(Dashboard!C109,Working!$EB$16:$IQ$16,0))</f>
        <v>-384.04125169257219</v>
      </c>
    </row>
    <row r="110" spans="2:7" ht="20" customHeight="1" thickBot="1" x14ac:dyDescent="0.25">
      <c r="B110" s="75">
        <f t="shared" si="8"/>
        <v>90</v>
      </c>
      <c r="C110" s="81">
        <f t="shared" si="9"/>
        <v>47027</v>
      </c>
      <c r="D110" s="76">
        <f t="shared" si="6"/>
        <v>0</v>
      </c>
      <c r="E110" s="76">
        <f t="shared" si="7"/>
        <v>0</v>
      </c>
      <c r="F110" s="76">
        <f>INDEX(Working!$EB$3:$IQ$12,MATCH(Dashboard!$E$18,Working!$DZ$3:$DZ$12,0),MATCH(Dashboard!C110,Working!$EB$2:$IQ$2,0))</f>
        <v>-384.51764923402527</v>
      </c>
      <c r="G110" s="76">
        <f>INDEX(Working!$EB$17:$IQ$26,MATCH(Dashboard!$E$18,Working!$DZ$17:$DZ$26,0),MATCH(Dashboard!C110,Working!$EB$16:$IQ$16,0))</f>
        <v>-384.04125169257219</v>
      </c>
    </row>
    <row r="111" spans="2:7" ht="20" customHeight="1" thickBot="1" x14ac:dyDescent="0.25">
      <c r="B111" s="75">
        <f t="shared" si="8"/>
        <v>91</v>
      </c>
      <c r="C111" s="81">
        <f t="shared" si="9"/>
        <v>47058</v>
      </c>
      <c r="D111" s="76">
        <f t="shared" si="6"/>
        <v>0</v>
      </c>
      <c r="E111" s="76">
        <f t="shared" si="7"/>
        <v>0</v>
      </c>
      <c r="F111" s="76">
        <f>INDEX(Working!$EB$3:$IQ$12,MATCH(Dashboard!$E$18,Working!$DZ$3:$DZ$12,0),MATCH(Dashboard!C111,Working!$EB$2:$IQ$2,0))</f>
        <v>-384.51764923402527</v>
      </c>
      <c r="G111" s="76">
        <f>INDEX(Working!$EB$17:$IQ$26,MATCH(Dashboard!$E$18,Working!$DZ$17:$DZ$26,0),MATCH(Dashboard!C111,Working!$EB$16:$IQ$16,0))</f>
        <v>-384.04125169257219</v>
      </c>
    </row>
    <row r="112" spans="2:7" ht="20" customHeight="1" thickBot="1" x14ac:dyDescent="0.25">
      <c r="B112" s="75">
        <f t="shared" si="8"/>
        <v>92</v>
      </c>
      <c r="C112" s="81">
        <f t="shared" si="9"/>
        <v>47088</v>
      </c>
      <c r="D112" s="76">
        <f t="shared" si="6"/>
        <v>0</v>
      </c>
      <c r="E112" s="76">
        <f t="shared" si="7"/>
        <v>0</v>
      </c>
      <c r="F112" s="76">
        <f>INDEX(Working!$EB$3:$IQ$12,MATCH(Dashboard!$E$18,Working!$DZ$3:$DZ$12,0),MATCH(Dashboard!C112,Working!$EB$2:$IQ$2,0))</f>
        <v>-384.51764923402527</v>
      </c>
      <c r="G112" s="76">
        <f>INDEX(Working!$EB$17:$IQ$26,MATCH(Dashboard!$E$18,Working!$DZ$17:$DZ$26,0),MATCH(Dashboard!C112,Working!$EB$16:$IQ$16,0))</f>
        <v>-384.04125169257219</v>
      </c>
    </row>
    <row r="113" spans="2:7" ht="20" customHeight="1" thickBot="1" x14ac:dyDescent="0.25">
      <c r="B113" s="75">
        <f t="shared" si="8"/>
        <v>93</v>
      </c>
      <c r="C113" s="81">
        <f t="shared" si="9"/>
        <v>47119</v>
      </c>
      <c r="D113" s="76">
        <f t="shared" si="6"/>
        <v>0</v>
      </c>
      <c r="E113" s="76">
        <f t="shared" si="7"/>
        <v>0</v>
      </c>
      <c r="F113" s="76">
        <f>INDEX(Working!$EB$3:$IQ$12,MATCH(Dashboard!$E$18,Working!$DZ$3:$DZ$12,0),MATCH(Dashboard!C113,Working!$EB$2:$IQ$2,0))</f>
        <v>-384.51764923402527</v>
      </c>
      <c r="G113" s="76">
        <f>INDEX(Working!$EB$17:$IQ$26,MATCH(Dashboard!$E$18,Working!$DZ$17:$DZ$26,0),MATCH(Dashboard!C113,Working!$EB$16:$IQ$16,0))</f>
        <v>-384.04125169257219</v>
      </c>
    </row>
    <row r="114" spans="2:7" ht="20" customHeight="1" thickBot="1" x14ac:dyDescent="0.25">
      <c r="B114" s="75">
        <f t="shared" si="8"/>
        <v>94</v>
      </c>
      <c r="C114" s="81">
        <f t="shared" si="9"/>
        <v>47150</v>
      </c>
      <c r="D114" s="76">
        <f t="shared" si="6"/>
        <v>0</v>
      </c>
      <c r="E114" s="76">
        <f t="shared" si="7"/>
        <v>0</v>
      </c>
      <c r="F114" s="76">
        <f>INDEX(Working!$EB$3:$IQ$12,MATCH(Dashboard!$E$18,Working!$DZ$3:$DZ$12,0),MATCH(Dashboard!C114,Working!$EB$2:$IQ$2,0))</f>
        <v>-384.51764923402527</v>
      </c>
      <c r="G114" s="76">
        <f>INDEX(Working!$EB$17:$IQ$26,MATCH(Dashboard!$E$18,Working!$DZ$17:$DZ$26,0),MATCH(Dashboard!C114,Working!$EB$16:$IQ$16,0))</f>
        <v>-384.04125169257219</v>
      </c>
    </row>
    <row r="115" spans="2:7" ht="20" customHeight="1" thickBot="1" x14ac:dyDescent="0.25">
      <c r="B115" s="75">
        <f t="shared" si="8"/>
        <v>95</v>
      </c>
      <c r="C115" s="81">
        <f t="shared" si="9"/>
        <v>47178</v>
      </c>
      <c r="D115" s="76">
        <f t="shared" si="6"/>
        <v>0</v>
      </c>
      <c r="E115" s="76">
        <f t="shared" si="7"/>
        <v>0</v>
      </c>
      <c r="F115" s="76">
        <f>INDEX(Working!$EB$3:$IQ$12,MATCH(Dashboard!$E$18,Working!$DZ$3:$DZ$12,0),MATCH(Dashboard!C115,Working!$EB$2:$IQ$2,0))</f>
        <v>-384.51764923402527</v>
      </c>
      <c r="G115" s="76">
        <f>INDEX(Working!$EB$17:$IQ$26,MATCH(Dashboard!$E$18,Working!$DZ$17:$DZ$26,0),MATCH(Dashboard!C115,Working!$EB$16:$IQ$16,0))</f>
        <v>-384.04125169257219</v>
      </c>
    </row>
    <row r="116" spans="2:7" ht="20" customHeight="1" thickBot="1" x14ac:dyDescent="0.25">
      <c r="B116" s="75">
        <f t="shared" si="8"/>
        <v>96</v>
      </c>
      <c r="C116" s="81">
        <f t="shared" si="9"/>
        <v>47209</v>
      </c>
      <c r="D116" s="76">
        <f t="shared" si="6"/>
        <v>0</v>
      </c>
      <c r="E116" s="76">
        <f t="shared" si="7"/>
        <v>0</v>
      </c>
      <c r="F116" s="76">
        <f>INDEX(Working!$EB$3:$IQ$12,MATCH(Dashboard!$E$18,Working!$DZ$3:$DZ$12,0),MATCH(Dashboard!C116,Working!$EB$2:$IQ$2,0))</f>
        <v>-384.51764923402527</v>
      </c>
      <c r="G116" s="76">
        <f>INDEX(Working!$EB$17:$IQ$26,MATCH(Dashboard!$E$18,Working!$DZ$17:$DZ$26,0),MATCH(Dashboard!C116,Working!$EB$16:$IQ$16,0))</f>
        <v>-384.04125169257219</v>
      </c>
    </row>
    <row r="117" spans="2:7" ht="20" customHeight="1" thickBot="1" x14ac:dyDescent="0.25">
      <c r="B117" s="75">
        <f t="shared" si="8"/>
        <v>97</v>
      </c>
      <c r="C117" s="81">
        <f t="shared" si="9"/>
        <v>47239</v>
      </c>
      <c r="D117" s="76">
        <f t="shared" si="6"/>
        <v>0</v>
      </c>
      <c r="E117" s="76">
        <f t="shared" si="7"/>
        <v>0</v>
      </c>
      <c r="F117" s="76">
        <f>INDEX(Working!$EB$3:$IQ$12,MATCH(Dashboard!$E$18,Working!$DZ$3:$DZ$12,0),MATCH(Dashboard!C117,Working!$EB$2:$IQ$2,0))</f>
        <v>-384.51764923402527</v>
      </c>
      <c r="G117" s="76">
        <f>INDEX(Working!$EB$17:$IQ$26,MATCH(Dashboard!$E$18,Working!$DZ$17:$DZ$26,0),MATCH(Dashboard!C117,Working!$EB$16:$IQ$16,0))</f>
        <v>-384.04125169257219</v>
      </c>
    </row>
    <row r="118" spans="2:7" ht="20" customHeight="1" thickBot="1" x14ac:dyDescent="0.25">
      <c r="B118" s="75">
        <f t="shared" si="8"/>
        <v>98</v>
      </c>
      <c r="C118" s="81">
        <f t="shared" si="9"/>
        <v>47270</v>
      </c>
      <c r="D118" s="76">
        <f t="shared" si="6"/>
        <v>0</v>
      </c>
      <c r="E118" s="76">
        <f t="shared" si="7"/>
        <v>0</v>
      </c>
      <c r="F118" s="76">
        <f>INDEX(Working!$EB$3:$IQ$12,MATCH(Dashboard!$E$18,Working!$DZ$3:$DZ$12,0),MATCH(Dashboard!C118,Working!$EB$2:$IQ$2,0))</f>
        <v>-384.51764923402527</v>
      </c>
      <c r="G118" s="76">
        <f>INDEX(Working!$EB$17:$IQ$26,MATCH(Dashboard!$E$18,Working!$DZ$17:$DZ$26,0),MATCH(Dashboard!C118,Working!$EB$16:$IQ$16,0))</f>
        <v>-384.04125169257219</v>
      </c>
    </row>
    <row r="119" spans="2:7" ht="20" customHeight="1" thickBot="1" x14ac:dyDescent="0.25">
      <c r="B119" s="75">
        <f t="shared" si="8"/>
        <v>99</v>
      </c>
      <c r="C119" s="81">
        <f t="shared" si="9"/>
        <v>47300</v>
      </c>
      <c r="D119" s="76">
        <f t="shared" si="6"/>
        <v>0</v>
      </c>
      <c r="E119" s="76">
        <f t="shared" si="7"/>
        <v>0</v>
      </c>
      <c r="F119" s="76">
        <f>INDEX(Working!$EB$3:$IQ$12,MATCH(Dashboard!$E$18,Working!$DZ$3:$DZ$12,0),MATCH(Dashboard!C119,Working!$EB$2:$IQ$2,0))</f>
        <v>-384.51764923402527</v>
      </c>
      <c r="G119" s="76">
        <f>INDEX(Working!$EB$17:$IQ$26,MATCH(Dashboard!$E$18,Working!$DZ$17:$DZ$26,0),MATCH(Dashboard!C119,Working!$EB$16:$IQ$16,0))</f>
        <v>-384.04125169257219</v>
      </c>
    </row>
    <row r="120" spans="2:7" ht="20" customHeight="1" thickBot="1" x14ac:dyDescent="0.25">
      <c r="B120" s="75">
        <f t="shared" si="8"/>
        <v>100</v>
      </c>
      <c r="C120" s="81">
        <f t="shared" si="9"/>
        <v>47331</v>
      </c>
      <c r="D120" s="76">
        <f t="shared" si="6"/>
        <v>0</v>
      </c>
      <c r="E120" s="76">
        <f t="shared" si="7"/>
        <v>0</v>
      </c>
      <c r="F120" s="76">
        <f>INDEX(Working!$EB$3:$IQ$12,MATCH(Dashboard!$E$18,Working!$DZ$3:$DZ$12,0),MATCH(Dashboard!C120,Working!$EB$2:$IQ$2,0))</f>
        <v>-384.51764923402527</v>
      </c>
      <c r="G120" s="76">
        <f>INDEX(Working!$EB$17:$IQ$26,MATCH(Dashboard!$E$18,Working!$DZ$17:$DZ$26,0),MATCH(Dashboard!C120,Working!$EB$16:$IQ$16,0))</f>
        <v>-384.04125169257219</v>
      </c>
    </row>
    <row r="121" spans="2:7" ht="20" customHeight="1" thickBot="1" x14ac:dyDescent="0.25">
      <c r="B121" s="75">
        <f t="shared" si="8"/>
        <v>101</v>
      </c>
      <c r="C121" s="81">
        <f t="shared" si="9"/>
        <v>47362</v>
      </c>
      <c r="D121" s="76">
        <f t="shared" si="6"/>
        <v>0</v>
      </c>
      <c r="E121" s="76">
        <f t="shared" si="7"/>
        <v>0</v>
      </c>
      <c r="F121" s="76">
        <f>INDEX(Working!$EB$3:$IQ$12,MATCH(Dashboard!$E$18,Working!$DZ$3:$DZ$12,0),MATCH(Dashboard!C121,Working!$EB$2:$IQ$2,0))</f>
        <v>-384.51764923402527</v>
      </c>
      <c r="G121" s="76">
        <f>INDEX(Working!$EB$17:$IQ$26,MATCH(Dashboard!$E$18,Working!$DZ$17:$DZ$26,0),MATCH(Dashboard!C121,Working!$EB$16:$IQ$16,0))</f>
        <v>-384.04125169257219</v>
      </c>
    </row>
    <row r="122" spans="2:7" ht="20" customHeight="1" thickBot="1" x14ac:dyDescent="0.25">
      <c r="B122" s="75">
        <f t="shared" si="8"/>
        <v>102</v>
      </c>
      <c r="C122" s="81">
        <f t="shared" si="9"/>
        <v>47392</v>
      </c>
      <c r="D122" s="76">
        <f t="shared" si="6"/>
        <v>0</v>
      </c>
      <c r="E122" s="76">
        <f t="shared" si="7"/>
        <v>0</v>
      </c>
      <c r="F122" s="76">
        <f>INDEX(Working!$EB$3:$IQ$12,MATCH(Dashboard!$E$18,Working!$DZ$3:$DZ$12,0),MATCH(Dashboard!C122,Working!$EB$2:$IQ$2,0))</f>
        <v>-384.51764923402527</v>
      </c>
      <c r="G122" s="76">
        <f>INDEX(Working!$EB$17:$IQ$26,MATCH(Dashboard!$E$18,Working!$DZ$17:$DZ$26,0),MATCH(Dashboard!C122,Working!$EB$16:$IQ$16,0))</f>
        <v>-384.04125169257219</v>
      </c>
    </row>
    <row r="123" spans="2:7" ht="20" customHeight="1" thickBot="1" x14ac:dyDescent="0.25">
      <c r="B123" s="75">
        <f t="shared" si="8"/>
        <v>103</v>
      </c>
      <c r="C123" s="81">
        <f t="shared" si="9"/>
        <v>47423</v>
      </c>
      <c r="D123" s="76">
        <f t="shared" si="6"/>
        <v>0</v>
      </c>
      <c r="E123" s="76">
        <f t="shared" si="7"/>
        <v>0</v>
      </c>
      <c r="F123" s="76">
        <f>INDEX(Working!$EB$3:$IQ$12,MATCH(Dashboard!$E$18,Working!$DZ$3:$DZ$12,0),MATCH(Dashboard!C123,Working!$EB$2:$IQ$2,0))</f>
        <v>-384.51764923402527</v>
      </c>
      <c r="G123" s="76">
        <f>INDEX(Working!$EB$17:$IQ$26,MATCH(Dashboard!$E$18,Working!$DZ$17:$DZ$26,0),MATCH(Dashboard!C123,Working!$EB$16:$IQ$16,0))</f>
        <v>-384.04125169257219</v>
      </c>
    </row>
    <row r="124" spans="2:7" ht="20" customHeight="1" thickBot="1" x14ac:dyDescent="0.25">
      <c r="B124" s="75">
        <f t="shared" si="8"/>
        <v>104</v>
      </c>
      <c r="C124" s="81">
        <f t="shared" si="9"/>
        <v>47453</v>
      </c>
      <c r="D124" s="76">
        <f t="shared" si="6"/>
        <v>0</v>
      </c>
      <c r="E124" s="76">
        <f t="shared" si="7"/>
        <v>0</v>
      </c>
      <c r="F124" s="76">
        <f>INDEX(Working!$EB$3:$IQ$12,MATCH(Dashboard!$E$18,Working!$DZ$3:$DZ$12,0),MATCH(Dashboard!C124,Working!$EB$2:$IQ$2,0))</f>
        <v>-384.51764923402527</v>
      </c>
      <c r="G124" s="76">
        <f>INDEX(Working!$EB$17:$IQ$26,MATCH(Dashboard!$E$18,Working!$DZ$17:$DZ$26,0),MATCH(Dashboard!C124,Working!$EB$16:$IQ$16,0))</f>
        <v>-384.04125169257219</v>
      </c>
    </row>
    <row r="125" spans="2:7" ht="20" customHeight="1" thickBot="1" x14ac:dyDescent="0.25">
      <c r="B125" s="75">
        <f t="shared" si="8"/>
        <v>105</v>
      </c>
      <c r="C125" s="81">
        <f t="shared" si="9"/>
        <v>47484</v>
      </c>
      <c r="D125" s="76">
        <f t="shared" si="6"/>
        <v>0</v>
      </c>
      <c r="E125" s="76">
        <f t="shared" si="7"/>
        <v>0</v>
      </c>
      <c r="F125" s="76">
        <f>INDEX(Working!$EB$3:$IQ$12,MATCH(Dashboard!$E$18,Working!$DZ$3:$DZ$12,0),MATCH(Dashboard!C125,Working!$EB$2:$IQ$2,0))</f>
        <v>-384.51764923402527</v>
      </c>
      <c r="G125" s="76">
        <f>INDEX(Working!$EB$17:$IQ$26,MATCH(Dashboard!$E$18,Working!$DZ$17:$DZ$26,0),MATCH(Dashboard!C125,Working!$EB$16:$IQ$16,0))</f>
        <v>-384.04125169257219</v>
      </c>
    </row>
    <row r="126" spans="2:7" ht="20" customHeight="1" thickBot="1" x14ac:dyDescent="0.25">
      <c r="B126" s="75">
        <f t="shared" si="8"/>
        <v>106</v>
      </c>
      <c r="C126" s="81">
        <f t="shared" si="9"/>
        <v>47515</v>
      </c>
      <c r="D126" s="76">
        <f t="shared" si="6"/>
        <v>0</v>
      </c>
      <c r="E126" s="76">
        <f t="shared" si="7"/>
        <v>0</v>
      </c>
      <c r="F126" s="76">
        <f>INDEX(Working!$EB$3:$IQ$12,MATCH(Dashboard!$E$18,Working!$DZ$3:$DZ$12,0),MATCH(Dashboard!C126,Working!$EB$2:$IQ$2,0))</f>
        <v>-384.51764923402527</v>
      </c>
      <c r="G126" s="76">
        <f>INDEX(Working!$EB$17:$IQ$26,MATCH(Dashboard!$E$18,Working!$DZ$17:$DZ$26,0),MATCH(Dashboard!C126,Working!$EB$16:$IQ$16,0))</f>
        <v>-384.04125169257219</v>
      </c>
    </row>
    <row r="127" spans="2:7" ht="20" customHeight="1" thickBot="1" x14ac:dyDescent="0.25">
      <c r="B127" s="75">
        <f t="shared" si="8"/>
        <v>107</v>
      </c>
      <c r="C127" s="81">
        <f t="shared" si="9"/>
        <v>47543</v>
      </c>
      <c r="D127" s="76">
        <f t="shared" si="6"/>
        <v>0</v>
      </c>
      <c r="E127" s="76">
        <f t="shared" si="7"/>
        <v>0</v>
      </c>
      <c r="F127" s="76">
        <f>INDEX(Working!$EB$3:$IQ$12,MATCH(Dashboard!$E$18,Working!$DZ$3:$DZ$12,0),MATCH(Dashboard!C127,Working!$EB$2:$IQ$2,0))</f>
        <v>-384.51764923402527</v>
      </c>
      <c r="G127" s="76">
        <f>INDEX(Working!$EB$17:$IQ$26,MATCH(Dashboard!$E$18,Working!$DZ$17:$DZ$26,0),MATCH(Dashboard!C127,Working!$EB$16:$IQ$16,0))</f>
        <v>-384.04125169257219</v>
      </c>
    </row>
    <row r="128" spans="2:7" ht="20" customHeight="1" thickBot="1" x14ac:dyDescent="0.25">
      <c r="B128" s="75">
        <f t="shared" si="8"/>
        <v>108</v>
      </c>
      <c r="C128" s="81">
        <f t="shared" si="9"/>
        <v>47574</v>
      </c>
      <c r="D128" s="76">
        <f t="shared" si="6"/>
        <v>0</v>
      </c>
      <c r="E128" s="76">
        <f t="shared" si="7"/>
        <v>0</v>
      </c>
      <c r="F128" s="76">
        <f>INDEX(Working!$EB$3:$IQ$12,MATCH(Dashboard!$E$18,Working!$DZ$3:$DZ$12,0),MATCH(Dashboard!C128,Working!$EB$2:$IQ$2,0))</f>
        <v>-384.51764923402527</v>
      </c>
      <c r="G128" s="76">
        <f>INDEX(Working!$EB$17:$IQ$26,MATCH(Dashboard!$E$18,Working!$DZ$17:$DZ$26,0),MATCH(Dashboard!C128,Working!$EB$16:$IQ$16,0))</f>
        <v>-384.04125169257219</v>
      </c>
    </row>
    <row r="129" spans="2:7" ht="20" customHeight="1" thickBot="1" x14ac:dyDescent="0.25">
      <c r="B129" s="75">
        <f t="shared" si="8"/>
        <v>109</v>
      </c>
      <c r="C129" s="81">
        <f t="shared" si="9"/>
        <v>47604</v>
      </c>
      <c r="D129" s="76">
        <f t="shared" si="6"/>
        <v>0</v>
      </c>
      <c r="E129" s="76">
        <f t="shared" si="7"/>
        <v>0</v>
      </c>
      <c r="F129" s="76">
        <f>INDEX(Working!$EB$3:$IQ$12,MATCH(Dashboard!$E$18,Working!$DZ$3:$DZ$12,0),MATCH(Dashboard!C129,Working!$EB$2:$IQ$2,0))</f>
        <v>-384.51764923402527</v>
      </c>
      <c r="G129" s="76">
        <f>INDEX(Working!$EB$17:$IQ$26,MATCH(Dashboard!$E$18,Working!$DZ$17:$DZ$26,0),MATCH(Dashboard!C129,Working!$EB$16:$IQ$16,0))</f>
        <v>-384.04125169257219</v>
      </c>
    </row>
    <row r="130" spans="2:7" ht="20" customHeight="1" thickBot="1" x14ac:dyDescent="0.25">
      <c r="B130" s="75">
        <f t="shared" si="8"/>
        <v>110</v>
      </c>
      <c r="C130" s="81">
        <f t="shared" si="9"/>
        <v>47635</v>
      </c>
      <c r="D130" s="76">
        <f t="shared" si="6"/>
        <v>0</v>
      </c>
      <c r="E130" s="76">
        <f t="shared" si="7"/>
        <v>0</v>
      </c>
      <c r="F130" s="76">
        <f>INDEX(Working!$EB$3:$IQ$12,MATCH(Dashboard!$E$18,Working!$DZ$3:$DZ$12,0),MATCH(Dashboard!C130,Working!$EB$2:$IQ$2,0))</f>
        <v>-384.51764923402527</v>
      </c>
      <c r="G130" s="76">
        <f>INDEX(Working!$EB$17:$IQ$26,MATCH(Dashboard!$E$18,Working!$DZ$17:$DZ$26,0),MATCH(Dashboard!C130,Working!$EB$16:$IQ$16,0))</f>
        <v>-384.04125169257219</v>
      </c>
    </row>
    <row r="131" spans="2:7" ht="20" customHeight="1" thickBot="1" x14ac:dyDescent="0.25">
      <c r="B131" s="75">
        <f t="shared" si="8"/>
        <v>111</v>
      </c>
      <c r="C131" s="81">
        <f t="shared" si="9"/>
        <v>47665</v>
      </c>
      <c r="D131" s="76">
        <f t="shared" si="6"/>
        <v>0</v>
      </c>
      <c r="E131" s="76">
        <f t="shared" si="7"/>
        <v>0</v>
      </c>
      <c r="F131" s="76">
        <f>INDEX(Working!$EB$3:$IQ$12,MATCH(Dashboard!$E$18,Working!$DZ$3:$DZ$12,0),MATCH(Dashboard!C131,Working!$EB$2:$IQ$2,0))</f>
        <v>-384.51764923402527</v>
      </c>
      <c r="G131" s="76">
        <f>INDEX(Working!$EB$17:$IQ$26,MATCH(Dashboard!$E$18,Working!$DZ$17:$DZ$26,0),MATCH(Dashboard!C131,Working!$EB$16:$IQ$16,0))</f>
        <v>-384.04125169257219</v>
      </c>
    </row>
    <row r="132" spans="2:7" ht="20" customHeight="1" thickBot="1" x14ac:dyDescent="0.25">
      <c r="B132" s="75">
        <f t="shared" si="8"/>
        <v>112</v>
      </c>
      <c r="C132" s="81">
        <f t="shared" si="9"/>
        <v>47696</v>
      </c>
      <c r="D132" s="76">
        <f t="shared" si="6"/>
        <v>0</v>
      </c>
      <c r="E132" s="76">
        <f t="shared" si="7"/>
        <v>0</v>
      </c>
      <c r="F132" s="76">
        <f>INDEX(Working!$EB$3:$IQ$12,MATCH(Dashboard!$E$18,Working!$DZ$3:$DZ$12,0),MATCH(Dashboard!C132,Working!$EB$2:$IQ$2,0))</f>
        <v>-384.51764923402527</v>
      </c>
      <c r="G132" s="76">
        <f>INDEX(Working!$EB$17:$IQ$26,MATCH(Dashboard!$E$18,Working!$DZ$17:$DZ$26,0),MATCH(Dashboard!C132,Working!$EB$16:$IQ$16,0))</f>
        <v>-384.04125169257219</v>
      </c>
    </row>
    <row r="133" spans="2:7" ht="20" customHeight="1" thickBot="1" x14ac:dyDescent="0.25">
      <c r="B133" s="75">
        <f t="shared" si="8"/>
        <v>113</v>
      </c>
      <c r="C133" s="81">
        <f t="shared" si="9"/>
        <v>47727</v>
      </c>
      <c r="D133" s="76">
        <f t="shared" si="6"/>
        <v>0</v>
      </c>
      <c r="E133" s="76">
        <f t="shared" si="7"/>
        <v>0</v>
      </c>
      <c r="F133" s="76">
        <f>INDEX(Working!$EB$3:$IQ$12,MATCH(Dashboard!$E$18,Working!$DZ$3:$DZ$12,0),MATCH(Dashboard!C133,Working!$EB$2:$IQ$2,0))</f>
        <v>-384.51764923402527</v>
      </c>
      <c r="G133" s="76">
        <f>INDEX(Working!$EB$17:$IQ$26,MATCH(Dashboard!$E$18,Working!$DZ$17:$DZ$26,0),MATCH(Dashboard!C133,Working!$EB$16:$IQ$16,0))</f>
        <v>-384.04125169257219</v>
      </c>
    </row>
    <row r="134" spans="2:7" ht="20" customHeight="1" thickBot="1" x14ac:dyDescent="0.25">
      <c r="B134" s="75">
        <f t="shared" si="8"/>
        <v>114</v>
      </c>
      <c r="C134" s="81">
        <f t="shared" si="9"/>
        <v>47757</v>
      </c>
      <c r="D134" s="76">
        <f t="shared" si="6"/>
        <v>0</v>
      </c>
      <c r="E134" s="76">
        <f t="shared" si="7"/>
        <v>0</v>
      </c>
      <c r="F134" s="76">
        <f>INDEX(Working!$EB$3:$IQ$12,MATCH(Dashboard!$E$18,Working!$DZ$3:$DZ$12,0),MATCH(Dashboard!C134,Working!$EB$2:$IQ$2,0))</f>
        <v>-384.51764923402527</v>
      </c>
      <c r="G134" s="76">
        <f>INDEX(Working!$EB$17:$IQ$26,MATCH(Dashboard!$E$18,Working!$DZ$17:$DZ$26,0),MATCH(Dashboard!C134,Working!$EB$16:$IQ$16,0))</f>
        <v>-384.04125169257219</v>
      </c>
    </row>
    <row r="135" spans="2:7" ht="20" customHeight="1" thickBot="1" x14ac:dyDescent="0.25">
      <c r="B135" s="75">
        <f t="shared" si="8"/>
        <v>115</v>
      </c>
      <c r="C135" s="81">
        <f t="shared" si="9"/>
        <v>47788</v>
      </c>
      <c r="D135" s="76">
        <f t="shared" si="6"/>
        <v>0</v>
      </c>
      <c r="E135" s="76">
        <f t="shared" si="7"/>
        <v>0</v>
      </c>
      <c r="F135" s="76">
        <f>INDEX(Working!$EB$3:$IQ$12,MATCH(Dashboard!$E$18,Working!$DZ$3:$DZ$12,0),MATCH(Dashboard!C135,Working!$EB$2:$IQ$2,0))</f>
        <v>-384.51764923402527</v>
      </c>
      <c r="G135" s="76">
        <f>INDEX(Working!$EB$17:$IQ$26,MATCH(Dashboard!$E$18,Working!$DZ$17:$DZ$26,0),MATCH(Dashboard!C135,Working!$EB$16:$IQ$16,0))</f>
        <v>-384.04125169257219</v>
      </c>
    </row>
    <row r="136" spans="2:7" ht="20" customHeight="1" thickBot="1" x14ac:dyDescent="0.25">
      <c r="B136" s="75">
        <f t="shared" si="8"/>
        <v>116</v>
      </c>
      <c r="C136" s="81">
        <f t="shared" si="9"/>
        <v>47818</v>
      </c>
      <c r="D136" s="76">
        <f t="shared" si="6"/>
        <v>0</v>
      </c>
      <c r="E136" s="76">
        <f t="shared" si="7"/>
        <v>0</v>
      </c>
      <c r="F136" s="76">
        <f>INDEX(Working!$EB$3:$IQ$12,MATCH(Dashboard!$E$18,Working!$DZ$3:$DZ$12,0),MATCH(Dashboard!C136,Working!$EB$2:$IQ$2,0))</f>
        <v>-384.51764923402527</v>
      </c>
      <c r="G136" s="76">
        <f>INDEX(Working!$EB$17:$IQ$26,MATCH(Dashboard!$E$18,Working!$DZ$17:$DZ$26,0),MATCH(Dashboard!C136,Working!$EB$16:$IQ$16,0))</f>
        <v>-384.04125169257219</v>
      </c>
    </row>
    <row r="137" spans="2:7" ht="20" customHeight="1" thickBot="1" x14ac:dyDescent="0.25">
      <c r="B137" s="75">
        <f t="shared" si="8"/>
        <v>117</v>
      </c>
      <c r="C137" s="81">
        <f t="shared" si="9"/>
        <v>47849</v>
      </c>
      <c r="D137" s="76">
        <f t="shared" si="6"/>
        <v>0</v>
      </c>
      <c r="E137" s="76">
        <f t="shared" si="7"/>
        <v>0</v>
      </c>
      <c r="F137" s="76">
        <f>INDEX(Working!$EB$3:$IQ$12,MATCH(Dashboard!$E$18,Working!$DZ$3:$DZ$12,0),MATCH(Dashboard!C137,Working!$EB$2:$IQ$2,0))</f>
        <v>-384.51764923402527</v>
      </c>
      <c r="G137" s="76">
        <f>INDEX(Working!$EB$17:$IQ$26,MATCH(Dashboard!$E$18,Working!$DZ$17:$DZ$26,0),MATCH(Dashboard!C137,Working!$EB$16:$IQ$16,0))</f>
        <v>-384.04125169257219</v>
      </c>
    </row>
    <row r="138" spans="2:7" ht="20" customHeight="1" thickBot="1" x14ac:dyDescent="0.25">
      <c r="B138" s="75">
        <f t="shared" si="8"/>
        <v>118</v>
      </c>
      <c r="C138" s="81">
        <f t="shared" si="9"/>
        <v>47880</v>
      </c>
      <c r="D138" s="76">
        <f t="shared" si="6"/>
        <v>0</v>
      </c>
      <c r="E138" s="76">
        <f t="shared" si="7"/>
        <v>0</v>
      </c>
      <c r="F138" s="76">
        <f>INDEX(Working!$EB$3:$IQ$12,MATCH(Dashboard!$E$18,Working!$DZ$3:$DZ$12,0),MATCH(Dashboard!C138,Working!$EB$2:$IQ$2,0))</f>
        <v>-384.51764923402527</v>
      </c>
      <c r="G138" s="76">
        <f>INDEX(Working!$EB$17:$IQ$26,MATCH(Dashboard!$E$18,Working!$DZ$17:$DZ$26,0),MATCH(Dashboard!C138,Working!$EB$16:$IQ$16,0))</f>
        <v>-384.04125169257219</v>
      </c>
    </row>
    <row r="139" spans="2:7" ht="20" customHeight="1" thickBot="1" x14ac:dyDescent="0.25">
      <c r="B139" s="75">
        <f t="shared" si="8"/>
        <v>119</v>
      </c>
      <c r="C139" s="81">
        <f t="shared" si="9"/>
        <v>47908</v>
      </c>
      <c r="D139" s="76">
        <f t="shared" si="6"/>
        <v>0</v>
      </c>
      <c r="E139" s="76">
        <f t="shared" si="7"/>
        <v>0</v>
      </c>
      <c r="F139" s="76">
        <f>INDEX(Working!$EB$3:$IQ$12,MATCH(Dashboard!$E$18,Working!$DZ$3:$DZ$12,0),MATCH(Dashboard!C139,Working!$EB$2:$IQ$2,0))</f>
        <v>-384.51764923402527</v>
      </c>
      <c r="G139" s="76">
        <f>INDEX(Working!$EB$17:$IQ$26,MATCH(Dashboard!$E$18,Working!$DZ$17:$DZ$26,0),MATCH(Dashboard!C139,Working!$EB$16:$IQ$16,0))</f>
        <v>-384.04125169257219</v>
      </c>
    </row>
    <row r="140" spans="2:7" ht="20" customHeight="1" thickBot="1" x14ac:dyDescent="0.25">
      <c r="B140" s="75">
        <f t="shared" si="8"/>
        <v>120</v>
      </c>
      <c r="C140" s="81">
        <f t="shared" si="9"/>
        <v>47939</v>
      </c>
      <c r="D140" s="76">
        <f t="shared" si="6"/>
        <v>0</v>
      </c>
      <c r="E140" s="76">
        <f t="shared" si="7"/>
        <v>0</v>
      </c>
      <c r="F140" s="76">
        <f>INDEX(Working!$EB$3:$IQ$12,MATCH(Dashboard!$E$18,Working!$DZ$3:$DZ$12,0),MATCH(Dashboard!C140,Working!$EB$2:$IQ$2,0))</f>
        <v>-384.51764923402527</v>
      </c>
      <c r="G140" s="76">
        <f>INDEX(Working!$EB$17:$IQ$26,MATCH(Dashboard!$E$18,Working!$DZ$17:$DZ$26,0),MATCH(Dashboard!C140,Working!$EB$16:$IQ$16,0))</f>
        <v>-384.04125169257219</v>
      </c>
    </row>
  </sheetData>
  <mergeCells count="3">
    <mergeCell ref="B2:C2"/>
    <mergeCell ref="B18:C18"/>
    <mergeCell ref="B15:C15"/>
  </mergeCells>
  <pageMargins left="0.7" right="0.7" top="0.75" bottom="0.75" header="0.3" footer="0.3"/>
  <pageSetup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Working!$E$2:$DT$2</xm:f>
          </x14:formula1>
          <xm:sqref>E2:G2</xm:sqref>
        </x14:dataValidation>
        <x14:dataValidation type="list" allowBlank="1" showInputMessage="1" showErrorMessage="1" xr:uid="{00000000-0002-0000-0100-000001000000}">
          <x14:formula1>
            <xm:f>Working!$C$3:$C$12</xm:f>
          </x14:formula1>
          <xm:sqref>E18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5"/>
  <sheetViews>
    <sheetView showGridLines="0" workbookViewId="0">
      <selection activeCell="B24" sqref="B24"/>
    </sheetView>
  </sheetViews>
  <sheetFormatPr baseColWidth="10" defaultColWidth="9.1640625" defaultRowHeight="20" customHeight="1" x14ac:dyDescent="0.2"/>
  <cols>
    <col min="1" max="1" width="9.33203125" style="8" bestFit="1" customWidth="1"/>
    <col min="2" max="2" width="25.6640625" style="8" customWidth="1"/>
    <col min="3" max="4" width="15.6640625" style="12" customWidth="1"/>
    <col min="5" max="5" width="9.33203125" style="13" customWidth="1"/>
    <col min="6" max="6" width="16.6640625" style="8" hidden="1" customWidth="1"/>
    <col min="7" max="7" width="16.6640625" style="8" customWidth="1"/>
    <col min="8" max="9" width="10.6640625" style="8" customWidth="1"/>
    <col min="10" max="11" width="15.6640625" style="8" customWidth="1"/>
    <col min="12" max="12" width="5.6640625" style="8" customWidth="1"/>
    <col min="13" max="13" width="25.6640625" style="8" customWidth="1"/>
    <col min="14" max="14" width="15.6640625" style="8" customWidth="1"/>
    <col min="15" max="15" width="3.6640625" style="8" customWidth="1"/>
    <col min="16" max="16" width="25.6640625" style="8" customWidth="1"/>
    <col min="17" max="17" width="15.6640625" style="8" customWidth="1"/>
    <col min="18" max="18" width="5.6640625" style="8" customWidth="1"/>
    <col min="19" max="33" width="9.1640625" style="8"/>
    <col min="34" max="34" width="9.1640625" style="8" customWidth="1"/>
    <col min="35" max="35" width="25.6640625" style="8" customWidth="1"/>
    <col min="36" max="37" width="15.6640625" style="8" customWidth="1"/>
    <col min="38" max="38" width="9.1640625" style="8" customWidth="1"/>
    <col min="39" max="40" width="15.6640625" style="8" customWidth="1"/>
    <col min="41" max="16384" width="9.1640625" style="8"/>
  </cols>
  <sheetData>
    <row r="1" spans="1:40" s="1" customFormat="1" ht="40" customHeight="1" thickBot="1" x14ac:dyDescent="0.25">
      <c r="A1" s="97" t="s">
        <v>22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39"/>
      <c r="M1" s="97" t="s">
        <v>3</v>
      </c>
      <c r="N1" s="97"/>
      <c r="O1" s="39"/>
      <c r="P1" s="97" t="s">
        <v>26</v>
      </c>
      <c r="Q1" s="97"/>
      <c r="R1" s="39"/>
      <c r="S1" s="39"/>
    </row>
    <row r="2" spans="1:40" s="2" customFormat="1" ht="52" thickBot="1" x14ac:dyDescent="0.25">
      <c r="A2" s="42" t="s">
        <v>0</v>
      </c>
      <c r="B2" s="42" t="s">
        <v>1</v>
      </c>
      <c r="C2" s="43" t="s">
        <v>2</v>
      </c>
      <c r="D2" s="43" t="s">
        <v>3</v>
      </c>
      <c r="E2" s="53" t="s">
        <v>4</v>
      </c>
      <c r="F2" s="42" t="s">
        <v>1</v>
      </c>
      <c r="G2" s="42" t="s">
        <v>31</v>
      </c>
      <c r="H2" s="42" t="s">
        <v>27</v>
      </c>
      <c r="I2" s="42" t="s">
        <v>28</v>
      </c>
      <c r="J2" s="42" t="s">
        <v>29</v>
      </c>
      <c r="K2" s="42" t="s">
        <v>10</v>
      </c>
      <c r="L2" s="54"/>
      <c r="M2" s="55" t="s">
        <v>16</v>
      </c>
      <c r="N2" s="55" t="s">
        <v>17</v>
      </c>
      <c r="O2" s="54"/>
      <c r="P2" s="55" t="s">
        <v>16</v>
      </c>
      <c r="Q2" s="55" t="s">
        <v>17</v>
      </c>
      <c r="R2" s="54"/>
      <c r="S2" s="54"/>
      <c r="AH2" s="3" t="s">
        <v>0</v>
      </c>
      <c r="AI2" s="3" t="s">
        <v>1</v>
      </c>
      <c r="AJ2" s="4" t="s">
        <v>2</v>
      </c>
      <c r="AK2" s="25" t="s">
        <v>3</v>
      </c>
      <c r="AL2" s="5" t="s">
        <v>4</v>
      </c>
      <c r="AM2" s="25" t="s">
        <v>29</v>
      </c>
      <c r="AN2" s="25" t="s">
        <v>10</v>
      </c>
    </row>
    <row r="3" spans="1:40" ht="20" customHeight="1" thickBot="1" x14ac:dyDescent="0.25">
      <c r="A3" s="44">
        <f>IF(B3="","",1)</f>
        <v>1</v>
      </c>
      <c r="B3" s="45" t="s">
        <v>63</v>
      </c>
      <c r="C3" s="46">
        <v>2931</v>
      </c>
      <c r="D3" s="46">
        <v>88</v>
      </c>
      <c r="E3" s="47">
        <v>0.29549999999999998</v>
      </c>
      <c r="F3" s="56" t="str">
        <f t="shared" ref="F3:F12" si="0">B3</f>
        <v>American Express</v>
      </c>
      <c r="G3" s="46">
        <v>27000</v>
      </c>
      <c r="H3" s="57">
        <f>IF(B3="","",NPER(E3/12,-D3,C3))</f>
        <v>70.531625954998219</v>
      </c>
      <c r="I3" s="58">
        <f>IF(B3="","",EDATE($N$3,H3))</f>
        <v>46447</v>
      </c>
      <c r="J3" s="59">
        <f t="shared" ref="J3:J5" si="1">IF(B3="",0,VLOOKUP(B3,$AI$2:$AN$12,5,FALSE))</f>
        <v>6207.0495354402692</v>
      </c>
      <c r="K3" s="59">
        <f>IF(B3="",0,VLOOKUP(B3,Summary!$AI$2:$AN$12,6,FALSE))</f>
        <v>3276.0495354402669</v>
      </c>
      <c r="L3" s="39"/>
      <c r="M3" s="44" t="s">
        <v>18</v>
      </c>
      <c r="N3" s="60">
        <v>44317</v>
      </c>
      <c r="O3" s="39"/>
      <c r="P3" s="44" t="str">
        <f>M3</f>
        <v>Payment start Date</v>
      </c>
      <c r="Q3" s="58">
        <f>N3</f>
        <v>44317</v>
      </c>
      <c r="R3" s="39"/>
      <c r="S3" s="39"/>
      <c r="AH3" s="9">
        <f>IF(AI3="","",1)</f>
        <v>1</v>
      </c>
      <c r="AI3" s="9" t="str">
        <f t="shared" ref="AI3:AI6" si="2">IF(AL3="","",VLOOKUP(AL3,$E$2:$F$12,2,FALSE))</f>
        <v>American Express</v>
      </c>
      <c r="AJ3" s="10">
        <f t="shared" ref="AJ3:AJ5" si="3">IF(AL3="","",VLOOKUP(AI3,$B$2:$D$12,2,FALSE))</f>
        <v>2931</v>
      </c>
      <c r="AK3" s="10">
        <f t="shared" ref="AK3:AK5" si="4">IF(AL3="","",VLOOKUP(AI3,$B$2:$D$12,3,FALSE))</f>
        <v>88</v>
      </c>
      <c r="AL3" s="11">
        <f>IF(B3="","",LARGE($E$3:$E$12,1))</f>
        <v>0.29549999999999998</v>
      </c>
      <c r="AM3" s="10">
        <f>'Payment Schedule'!G126</f>
        <v>6207.0495354402692</v>
      </c>
      <c r="AN3" s="10">
        <f>'Payment Schedule'!E126</f>
        <v>3276.0495354402669</v>
      </c>
    </row>
    <row r="4" spans="1:40" ht="20" customHeight="1" thickBot="1" x14ac:dyDescent="0.25">
      <c r="A4" s="44">
        <f t="shared" ref="A4:A12" si="5">IF(B4="","",A3+1)</f>
        <v>2</v>
      </c>
      <c r="B4" s="45" t="s">
        <v>6</v>
      </c>
      <c r="C4" s="46">
        <v>1200</v>
      </c>
      <c r="D4" s="46">
        <v>36</v>
      </c>
      <c r="E4" s="47">
        <v>0.15640000000000001</v>
      </c>
      <c r="F4" s="56" t="str">
        <f t="shared" si="0"/>
        <v>Bank of America</v>
      </c>
      <c r="G4" s="46">
        <v>7000</v>
      </c>
      <c r="H4" s="57">
        <f t="shared" ref="H4:H12" si="6">IF(B4="","",NPER(E4/12,-D4,C4))</f>
        <v>44.01428776886641</v>
      </c>
      <c r="I4" s="58">
        <f t="shared" ref="I4:I12" si="7">IF(B4="","",EDATE($N$3,H4))</f>
        <v>45658</v>
      </c>
      <c r="J4" s="59">
        <f t="shared" si="1"/>
        <v>1584.5176492340252</v>
      </c>
      <c r="K4" s="59">
        <f>IF(B4="",0,VLOOKUP(B4,Summary!$AI$2:$AN$12,6,FALSE))</f>
        <v>384.51764923402533</v>
      </c>
      <c r="L4" s="39"/>
      <c r="M4" s="44" t="s">
        <v>19</v>
      </c>
      <c r="N4" s="58">
        <f>LARGE(I3:I12,1)</f>
        <v>47515</v>
      </c>
      <c r="O4" s="39"/>
      <c r="P4" s="44" t="s">
        <v>19</v>
      </c>
      <c r="Q4" s="61">
        <f>VLOOKUP(0,'Extra Payment Schedule'!$CP$5:$CV$77,7,FALSE)-1</f>
        <v>45626</v>
      </c>
      <c r="R4" s="39"/>
      <c r="S4" s="39"/>
      <c r="AH4" s="9">
        <f t="shared" ref="AH4:AH12" si="8">IF(AI4="","",AH3+1)</f>
        <v>2</v>
      </c>
      <c r="AI4" s="9" t="str">
        <f t="shared" si="2"/>
        <v>Discover</v>
      </c>
      <c r="AJ4" s="10">
        <f t="shared" si="3"/>
        <v>832.97</v>
      </c>
      <c r="AK4" s="10">
        <f t="shared" si="4"/>
        <v>40</v>
      </c>
      <c r="AL4" s="11">
        <f>IF(B4="","",LARGE($E$3:$E$12,2))</f>
        <v>0.24010000000000001</v>
      </c>
      <c r="AM4" s="10">
        <f>'Payment Schedule'!N126</f>
        <v>1088.3252670368852</v>
      </c>
      <c r="AN4" s="10">
        <f>'Payment Schedule'!L126</f>
        <v>255.35526703688512</v>
      </c>
    </row>
    <row r="5" spans="1:40" ht="20" customHeight="1" thickBot="1" x14ac:dyDescent="0.25">
      <c r="A5" s="44">
        <f t="shared" si="5"/>
        <v>3</v>
      </c>
      <c r="B5" s="45" t="s">
        <v>7</v>
      </c>
      <c r="C5" s="46">
        <v>13752.58</v>
      </c>
      <c r="D5" s="46">
        <v>340</v>
      </c>
      <c r="E5" s="47">
        <v>0.16839999999999999</v>
      </c>
      <c r="F5" s="56" t="str">
        <f t="shared" si="0"/>
        <v>Citi Bank</v>
      </c>
      <c r="G5" s="46">
        <v>22500</v>
      </c>
      <c r="H5" s="57">
        <f t="shared" si="6"/>
        <v>60.167139564372462</v>
      </c>
      <c r="I5" s="58">
        <f t="shared" si="7"/>
        <v>46143</v>
      </c>
      <c r="J5" s="59">
        <f t="shared" si="1"/>
        <v>20457.157746619196</v>
      </c>
      <c r="K5" s="59">
        <f>IF(B5="",0,VLOOKUP(B5,Summary!$AI$2:$AN$12,6,FALSE))</f>
        <v>6704.5777466192003</v>
      </c>
      <c r="L5" s="39"/>
      <c r="M5" s="44" t="s">
        <v>20</v>
      </c>
      <c r="N5" s="92">
        <f>D13</f>
        <v>624</v>
      </c>
      <c r="O5" s="39"/>
      <c r="P5" s="44" t="s">
        <v>23</v>
      </c>
      <c r="Q5" s="91">
        <v>824</v>
      </c>
      <c r="R5" s="39"/>
      <c r="S5" s="39"/>
      <c r="AH5" s="9">
        <f t="shared" si="8"/>
        <v>3</v>
      </c>
      <c r="AI5" s="9" t="str">
        <f t="shared" si="2"/>
        <v>Chase</v>
      </c>
      <c r="AJ5" s="10">
        <f t="shared" si="3"/>
        <v>6500</v>
      </c>
      <c r="AK5" s="10">
        <f t="shared" si="4"/>
        <v>120</v>
      </c>
      <c r="AL5" s="11">
        <f>IF(B5="","",LARGE($E$3:$E$12,3))</f>
        <v>0.1721</v>
      </c>
      <c r="AM5" s="10">
        <f>'Payment Schedule'!U126</f>
        <v>12639.701368312462</v>
      </c>
      <c r="AN5" s="10">
        <f>'Payment Schedule'!S126</f>
        <v>6139.7013683124578</v>
      </c>
    </row>
    <row r="6" spans="1:40" ht="20" customHeight="1" thickBot="1" x14ac:dyDescent="0.25">
      <c r="A6" s="44">
        <f t="shared" si="5"/>
        <v>4</v>
      </c>
      <c r="B6" s="45" t="s">
        <v>64</v>
      </c>
      <c r="C6" s="46">
        <v>6500</v>
      </c>
      <c r="D6" s="46">
        <v>120</v>
      </c>
      <c r="E6" s="47">
        <v>0.1721</v>
      </c>
      <c r="F6" s="56" t="str">
        <f t="shared" si="0"/>
        <v>Chase</v>
      </c>
      <c r="G6" s="46">
        <v>18000</v>
      </c>
      <c r="H6" s="57">
        <f t="shared" si="6"/>
        <v>105.32927102634635</v>
      </c>
      <c r="I6" s="58">
        <f t="shared" si="7"/>
        <v>47515</v>
      </c>
      <c r="J6" s="59">
        <f>IF(B6="",0,VLOOKUP(B6,$AI$2:$AN$12,5,FALSE))</f>
        <v>12639.701368312462</v>
      </c>
      <c r="K6" s="59">
        <f>IF(B6="",0,VLOOKUP(B6,Summary!$AI$2:$AN$12,6,FALSE))</f>
        <v>6139.7013683124578</v>
      </c>
      <c r="L6" s="39"/>
      <c r="M6" s="102" t="s">
        <v>30</v>
      </c>
      <c r="N6" s="106">
        <f>'Payment Schedule'!BW126</f>
        <v>16760.201566642841</v>
      </c>
      <c r="O6" s="39"/>
      <c r="P6" s="102" t="s">
        <v>30</v>
      </c>
      <c r="Q6" s="104">
        <f>'Extra Payment Schedule'!CQ126</f>
        <v>8562.6340822968177</v>
      </c>
      <c r="R6" s="39"/>
      <c r="S6" s="39"/>
      <c r="AH6" s="9">
        <f t="shared" si="8"/>
        <v>4</v>
      </c>
      <c r="AI6" s="9" t="str">
        <f t="shared" si="2"/>
        <v>Citi Bank</v>
      </c>
      <c r="AJ6" s="10">
        <f>IF(AL6="","",VLOOKUP(AI6,$B$2:$D$12,2,FALSE))</f>
        <v>13752.58</v>
      </c>
      <c r="AK6" s="10">
        <f>IF(AL6="","",VLOOKUP(AI6,$B$2:$D$12,3,FALSE))</f>
        <v>340</v>
      </c>
      <c r="AL6" s="11">
        <f t="shared" ref="AL6" si="9">IF(B6="","",LARGE($E$3:$E$12,4))</f>
        <v>0.16839999999999999</v>
      </c>
      <c r="AM6" s="10">
        <f>'Payment Schedule'!AB126</f>
        <v>20457.157746619196</v>
      </c>
      <c r="AN6" s="10">
        <f>'Payment Schedule'!Z126</f>
        <v>6704.5777466192003</v>
      </c>
    </row>
    <row r="7" spans="1:40" ht="20" customHeight="1" thickBot="1" x14ac:dyDescent="0.25">
      <c r="A7" s="44">
        <f t="shared" si="5"/>
        <v>5</v>
      </c>
      <c r="B7" s="45" t="s">
        <v>65</v>
      </c>
      <c r="C7" s="46">
        <v>832.97</v>
      </c>
      <c r="D7" s="46">
        <v>40</v>
      </c>
      <c r="E7" s="47">
        <v>0.24010000000000001</v>
      </c>
      <c r="F7" s="56" t="str">
        <f t="shared" si="0"/>
        <v>Discover</v>
      </c>
      <c r="G7" s="46">
        <v>5500</v>
      </c>
      <c r="H7" s="57">
        <f t="shared" si="6"/>
        <v>27.206505430967393</v>
      </c>
      <c r="I7" s="58">
        <f t="shared" si="7"/>
        <v>45139</v>
      </c>
      <c r="J7" s="59">
        <f t="shared" ref="J7:J12" si="10">IF(B7="",0,VLOOKUP(B7,$AI$2:$AN$12,5,FALSE))</f>
        <v>1088.3252670368852</v>
      </c>
      <c r="K7" s="59">
        <f>IF(B7="",0,VLOOKUP(B7,Summary!$AI$2:$AN$12,6,FALSE))</f>
        <v>255.35526703688512</v>
      </c>
      <c r="L7" s="39"/>
      <c r="M7" s="103"/>
      <c r="N7" s="107"/>
      <c r="O7" s="39"/>
      <c r="P7" s="103"/>
      <c r="Q7" s="105"/>
      <c r="R7" s="39"/>
      <c r="S7" s="39"/>
      <c r="AH7" s="9">
        <f t="shared" si="8"/>
        <v>5</v>
      </c>
      <c r="AI7" s="9" t="str">
        <f t="shared" ref="AI7:AI12" si="11">IF(AL7="","",VLOOKUP(AL7,$E$2:$F$12,2,FALSE))</f>
        <v>Bank of America</v>
      </c>
      <c r="AJ7" s="10">
        <f t="shared" ref="AJ7:AJ12" si="12">IF(AL7="","",VLOOKUP(AI7,$B$2:$D$12,2,FALSE))</f>
        <v>1200</v>
      </c>
      <c r="AK7" s="10">
        <f t="shared" ref="AK7:AK12" si="13">IF(AL7="","",VLOOKUP(AI7,$B$2:$D$12,3,FALSE))</f>
        <v>36</v>
      </c>
      <c r="AL7" s="11">
        <f>IF(B7="","",LARGE($E$3:$E$12,5))</f>
        <v>0.15640000000000001</v>
      </c>
      <c r="AM7" s="10">
        <f>'Payment Schedule'!AI126</f>
        <v>1584.5176492340252</v>
      </c>
      <c r="AN7" s="10">
        <f>'Payment Schedule'!AG126</f>
        <v>384.51764923402533</v>
      </c>
    </row>
    <row r="8" spans="1:40" ht="20" customHeight="1" thickBot="1" x14ac:dyDescent="0.25">
      <c r="A8" s="44" t="str">
        <f t="shared" si="5"/>
        <v/>
      </c>
      <c r="B8" s="45"/>
      <c r="C8" s="46">
        <v>0</v>
      </c>
      <c r="D8" s="46">
        <v>0</v>
      </c>
      <c r="E8" s="47">
        <v>0</v>
      </c>
      <c r="F8" s="56">
        <f t="shared" si="0"/>
        <v>0</v>
      </c>
      <c r="G8" s="46">
        <v>0</v>
      </c>
      <c r="H8" s="57" t="str">
        <f t="shared" si="6"/>
        <v/>
      </c>
      <c r="I8" s="58" t="str">
        <f t="shared" si="7"/>
        <v/>
      </c>
      <c r="J8" s="59">
        <f t="shared" si="10"/>
        <v>0</v>
      </c>
      <c r="K8" s="59">
        <f>IF(B8="",0,VLOOKUP(B8,Summary!$AI$2:$AN$12,6,FALSE))</f>
        <v>0</v>
      </c>
      <c r="L8" s="39"/>
      <c r="M8" s="98" t="s">
        <v>61</v>
      </c>
      <c r="N8" s="99"/>
      <c r="O8" s="39"/>
      <c r="P8" s="108">
        <f>Q5-N5</f>
        <v>200</v>
      </c>
      <c r="Q8" s="108"/>
      <c r="R8" s="39"/>
      <c r="S8" s="39"/>
      <c r="AH8" s="9" t="str">
        <f t="shared" si="8"/>
        <v/>
      </c>
      <c r="AI8" s="9" t="str">
        <f t="shared" si="11"/>
        <v/>
      </c>
      <c r="AJ8" s="10" t="str">
        <f t="shared" si="12"/>
        <v/>
      </c>
      <c r="AK8" s="10" t="str">
        <f t="shared" si="13"/>
        <v/>
      </c>
      <c r="AL8" s="11" t="str">
        <f>IF(B8="","",LARGE($E$3:$E$12,6))</f>
        <v/>
      </c>
      <c r="AM8" s="10">
        <f>'Payment Schedule'!AP126</f>
        <v>0</v>
      </c>
      <c r="AN8" s="10">
        <f>'Payment Schedule'!AN126</f>
        <v>0</v>
      </c>
    </row>
    <row r="9" spans="1:40" ht="20" customHeight="1" thickBot="1" x14ac:dyDescent="0.25">
      <c r="A9" s="44" t="str">
        <f t="shared" si="5"/>
        <v/>
      </c>
      <c r="B9" s="45"/>
      <c r="C9" s="46">
        <v>0</v>
      </c>
      <c r="D9" s="46">
        <v>0</v>
      </c>
      <c r="E9" s="47">
        <v>0</v>
      </c>
      <c r="F9" s="56">
        <f t="shared" si="0"/>
        <v>0</v>
      </c>
      <c r="G9" s="46">
        <v>0</v>
      </c>
      <c r="H9" s="57" t="str">
        <f t="shared" si="6"/>
        <v/>
      </c>
      <c r="I9" s="58" t="str">
        <f t="shared" si="7"/>
        <v/>
      </c>
      <c r="J9" s="59">
        <f t="shared" si="10"/>
        <v>0</v>
      </c>
      <c r="K9" s="59">
        <f>IF(B9="",0,VLOOKUP(B9,Summary!$AI$2:$AN$12,6,FALSE))</f>
        <v>0</v>
      </c>
      <c r="L9" s="39"/>
      <c r="M9" s="100"/>
      <c r="N9" s="101"/>
      <c r="O9" s="39"/>
      <c r="P9" s="108"/>
      <c r="Q9" s="108"/>
      <c r="R9" s="39"/>
      <c r="S9" s="39"/>
      <c r="AH9" s="9" t="str">
        <f t="shared" si="8"/>
        <v/>
      </c>
      <c r="AI9" s="9" t="str">
        <f t="shared" si="11"/>
        <v/>
      </c>
      <c r="AJ9" s="10" t="str">
        <f t="shared" si="12"/>
        <v/>
      </c>
      <c r="AK9" s="10" t="str">
        <f t="shared" si="13"/>
        <v/>
      </c>
      <c r="AL9" s="11" t="str">
        <f>IF(B9="","",LARGE($E$3:$E$12,7))</f>
        <v/>
      </c>
      <c r="AM9" s="10">
        <f>'Payment Schedule'!AW126</f>
        <v>0</v>
      </c>
      <c r="AN9" s="10">
        <f>'Payment Schedule'!AU126</f>
        <v>0</v>
      </c>
    </row>
    <row r="10" spans="1:40" ht="20" customHeight="1" thickBot="1" x14ac:dyDescent="0.25">
      <c r="A10" s="44" t="str">
        <f t="shared" si="5"/>
        <v/>
      </c>
      <c r="B10" s="45"/>
      <c r="C10" s="46">
        <v>0</v>
      </c>
      <c r="D10" s="46">
        <v>0</v>
      </c>
      <c r="E10" s="47">
        <v>0</v>
      </c>
      <c r="F10" s="56">
        <f t="shared" si="0"/>
        <v>0</v>
      </c>
      <c r="G10" s="46">
        <v>0</v>
      </c>
      <c r="H10" s="57" t="str">
        <f t="shared" si="6"/>
        <v/>
      </c>
      <c r="I10" s="58" t="str">
        <f t="shared" si="7"/>
        <v/>
      </c>
      <c r="J10" s="59">
        <f t="shared" si="10"/>
        <v>0</v>
      </c>
      <c r="K10" s="59">
        <f>IF(B10="",0,VLOOKUP(B10,Summary!$AI$2:$AN$12,6,FALSE))</f>
        <v>0</v>
      </c>
      <c r="L10" s="39"/>
      <c r="M10" s="98" t="s">
        <v>24</v>
      </c>
      <c r="N10" s="99"/>
      <c r="O10" s="39"/>
      <c r="P10" s="108">
        <f>N6-Q6</f>
        <v>8197.5674843460238</v>
      </c>
      <c r="Q10" s="108"/>
      <c r="R10" s="39"/>
      <c r="S10" s="39"/>
      <c r="AH10" s="9" t="str">
        <f t="shared" si="8"/>
        <v/>
      </c>
      <c r="AI10" s="9" t="str">
        <f t="shared" si="11"/>
        <v/>
      </c>
      <c r="AJ10" s="10" t="str">
        <f t="shared" si="12"/>
        <v/>
      </c>
      <c r="AK10" s="10" t="str">
        <f t="shared" si="13"/>
        <v/>
      </c>
      <c r="AL10" s="11" t="str">
        <f>IF(B10="","",LARGE($E$3:$E$12,8))</f>
        <v/>
      </c>
      <c r="AM10" s="10">
        <f>'Payment Schedule'!BD126</f>
        <v>0</v>
      </c>
      <c r="AN10" s="10">
        <f>'Payment Schedule'!BB126</f>
        <v>0</v>
      </c>
    </row>
    <row r="11" spans="1:40" ht="20" customHeight="1" thickBot="1" x14ac:dyDescent="0.25">
      <c r="A11" s="44" t="str">
        <f t="shared" si="5"/>
        <v/>
      </c>
      <c r="B11" s="45"/>
      <c r="C11" s="46">
        <v>0</v>
      </c>
      <c r="D11" s="46">
        <v>0</v>
      </c>
      <c r="E11" s="47">
        <v>0</v>
      </c>
      <c r="F11" s="56">
        <f t="shared" si="0"/>
        <v>0</v>
      </c>
      <c r="G11" s="46">
        <v>0</v>
      </c>
      <c r="H11" s="57" t="str">
        <f t="shared" si="6"/>
        <v/>
      </c>
      <c r="I11" s="58" t="str">
        <f t="shared" si="7"/>
        <v/>
      </c>
      <c r="J11" s="59">
        <f t="shared" si="10"/>
        <v>0</v>
      </c>
      <c r="K11" s="59">
        <f>IF(B11="",0,VLOOKUP(B11,Summary!$AI$2:$AN$12,6,FALSE))</f>
        <v>0</v>
      </c>
      <c r="L11" s="39"/>
      <c r="M11" s="100"/>
      <c r="N11" s="101"/>
      <c r="O11" s="39"/>
      <c r="P11" s="108"/>
      <c r="Q11" s="108"/>
      <c r="R11" s="39"/>
      <c r="S11" s="39"/>
      <c r="AH11" s="9" t="str">
        <f t="shared" si="8"/>
        <v/>
      </c>
      <c r="AI11" s="9" t="str">
        <f t="shared" si="11"/>
        <v/>
      </c>
      <c r="AJ11" s="10" t="str">
        <f t="shared" si="12"/>
        <v/>
      </c>
      <c r="AK11" s="10" t="str">
        <f t="shared" si="13"/>
        <v/>
      </c>
      <c r="AL11" s="11" t="str">
        <f>IF(B11="","",LARGE($E$3:$E$12,9))</f>
        <v/>
      </c>
      <c r="AM11" s="10">
        <f>'Payment Schedule'!BK126</f>
        <v>0</v>
      </c>
      <c r="AN11" s="10">
        <f>'Payment Schedule'!BI126</f>
        <v>0</v>
      </c>
    </row>
    <row r="12" spans="1:40" ht="20" customHeight="1" thickBot="1" x14ac:dyDescent="0.25">
      <c r="A12" s="44" t="str">
        <f t="shared" si="5"/>
        <v/>
      </c>
      <c r="B12" s="45"/>
      <c r="C12" s="46">
        <v>0</v>
      </c>
      <c r="D12" s="46">
        <v>0</v>
      </c>
      <c r="E12" s="47">
        <v>0</v>
      </c>
      <c r="F12" s="56">
        <f t="shared" si="0"/>
        <v>0</v>
      </c>
      <c r="G12" s="46">
        <v>0</v>
      </c>
      <c r="H12" s="57" t="str">
        <f t="shared" si="6"/>
        <v/>
      </c>
      <c r="I12" s="58" t="str">
        <f t="shared" si="7"/>
        <v/>
      </c>
      <c r="J12" s="59">
        <f t="shared" si="10"/>
        <v>0</v>
      </c>
      <c r="K12" s="59">
        <f>IF(B12="",0,VLOOKUP(B12,Summary!$AI$2:$AN$12,6,FALSE))</f>
        <v>0</v>
      </c>
      <c r="L12" s="39"/>
      <c r="M12" s="98" t="s">
        <v>25</v>
      </c>
      <c r="N12" s="99"/>
      <c r="O12" s="39"/>
      <c r="P12" s="96">
        <f>DATEDIF(Q4,N4,"M")</f>
        <v>62</v>
      </c>
      <c r="Q12" s="96"/>
      <c r="R12" s="39"/>
      <c r="S12" s="39"/>
      <c r="AH12" s="9" t="str">
        <f t="shared" si="8"/>
        <v/>
      </c>
      <c r="AI12" s="9" t="str">
        <f t="shared" si="11"/>
        <v/>
      </c>
      <c r="AJ12" s="10" t="str">
        <f t="shared" si="12"/>
        <v/>
      </c>
      <c r="AK12" s="10" t="str">
        <f t="shared" si="13"/>
        <v/>
      </c>
      <c r="AL12" s="11" t="str">
        <f>IF(B12="","",LARGE($E$3:$E$12,10))</f>
        <v/>
      </c>
      <c r="AM12" s="10">
        <f>'Payment Schedule'!BR126</f>
        <v>0</v>
      </c>
      <c r="AN12" s="10">
        <f>'Payment Schedule'!BP126</f>
        <v>0</v>
      </c>
    </row>
    <row r="13" spans="1:40" s="2" customFormat="1" ht="20" customHeight="1" thickBot="1" x14ac:dyDescent="0.25">
      <c r="A13" s="63"/>
      <c r="B13" s="63"/>
      <c r="C13" s="64">
        <f>SUM(C3:C12)</f>
        <v>25216.550000000003</v>
      </c>
      <c r="D13" s="64">
        <f>SUM(D3:D12)</f>
        <v>624</v>
      </c>
      <c r="E13" s="65"/>
      <c r="F13" s="63"/>
      <c r="G13" s="66">
        <f>SUM(G3:G12)</f>
        <v>80000</v>
      </c>
      <c r="H13" s="63"/>
      <c r="I13" s="63"/>
      <c r="J13" s="66">
        <f>SUM(J3:J12)</f>
        <v>41976.751566642837</v>
      </c>
      <c r="K13" s="66">
        <f>SUM(K3:K12)</f>
        <v>16760.201566642834</v>
      </c>
      <c r="L13" s="54"/>
      <c r="M13" s="100"/>
      <c r="N13" s="101"/>
      <c r="O13" s="39"/>
      <c r="P13" s="96"/>
      <c r="Q13" s="96"/>
      <c r="R13" s="54"/>
      <c r="S13" s="54"/>
      <c r="AH13" s="3"/>
      <c r="AI13" s="3"/>
      <c r="AJ13" s="4">
        <f>SUM(AJ3:AJ12)</f>
        <v>25216.550000000003</v>
      </c>
      <c r="AK13" s="4">
        <f>SUM(AK3:AK12)</f>
        <v>624</v>
      </c>
      <c r="AL13" s="5"/>
      <c r="AM13" s="4">
        <f>SUM(AM3:AM12)</f>
        <v>41976.751566642837</v>
      </c>
      <c r="AN13" s="4">
        <f>SUM(AN3:AN12)</f>
        <v>16760.201566642834</v>
      </c>
    </row>
    <row r="14" spans="1:40" ht="20" customHeight="1" x14ac:dyDescent="0.2">
      <c r="A14" s="39"/>
      <c r="B14" s="39"/>
      <c r="C14" s="41"/>
      <c r="D14" s="41"/>
      <c r="E14" s="67"/>
      <c r="F14" s="39"/>
      <c r="G14" s="39"/>
      <c r="H14" s="39"/>
      <c r="I14" s="39"/>
      <c r="J14" s="39"/>
      <c r="K14" s="39"/>
      <c r="L14" s="39"/>
      <c r="M14" s="54"/>
      <c r="N14" s="54"/>
      <c r="O14" s="54"/>
      <c r="P14" s="54"/>
      <c r="Q14" s="54"/>
      <c r="R14" s="39"/>
      <c r="S14" s="39"/>
    </row>
    <row r="15" spans="1:40" ht="20" customHeight="1" x14ac:dyDescent="0.2">
      <c r="A15" s="38" t="s">
        <v>62</v>
      </c>
      <c r="B15" s="39"/>
      <c r="C15" s="41"/>
      <c r="D15" s="41"/>
      <c r="E15" s="67"/>
      <c r="F15" s="39"/>
      <c r="G15" s="39"/>
      <c r="H15" s="39"/>
      <c r="I15" s="39"/>
      <c r="J15" s="68"/>
      <c r="K15" s="39"/>
      <c r="L15" s="39"/>
      <c r="M15" s="39"/>
      <c r="N15" s="39"/>
      <c r="O15" s="39"/>
      <c r="P15" s="39"/>
      <c r="Q15" s="39"/>
      <c r="R15" s="39"/>
      <c r="S15" s="39"/>
    </row>
    <row r="16" spans="1:40" ht="20" customHeight="1" x14ac:dyDescent="0.2">
      <c r="A16" s="39"/>
      <c r="B16" s="39"/>
      <c r="C16" s="41"/>
      <c r="D16" s="41"/>
      <c r="E16" s="67"/>
      <c r="F16" s="39"/>
      <c r="G16" s="39"/>
      <c r="H16" s="39"/>
      <c r="I16" s="39"/>
      <c r="J16" s="39"/>
      <c r="K16" s="39"/>
      <c r="L16" s="39"/>
      <c r="M16" s="54"/>
      <c r="N16" s="54"/>
      <c r="O16" s="54"/>
      <c r="P16" s="39"/>
      <c r="Q16" s="39"/>
      <c r="R16" s="39"/>
      <c r="S16" s="39"/>
    </row>
    <row r="17" spans="1:19" ht="20" customHeight="1" x14ac:dyDescent="0.2">
      <c r="A17" s="39"/>
      <c r="B17" s="39"/>
      <c r="C17" s="41"/>
      <c r="D17" s="41"/>
      <c r="E17" s="67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ht="20" customHeight="1" x14ac:dyDescent="0.2">
      <c r="A18" s="39"/>
      <c r="B18" s="39"/>
      <c r="C18" s="41"/>
      <c r="D18" s="41"/>
      <c r="E18" s="67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</row>
    <row r="19" spans="1:19" ht="20" customHeight="1" x14ac:dyDescent="0.2">
      <c r="A19" s="39"/>
      <c r="B19" s="39"/>
      <c r="C19" s="41"/>
      <c r="D19" s="41"/>
      <c r="E19" s="67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</row>
    <row r="20" spans="1:19" ht="20" customHeight="1" x14ac:dyDescent="0.2">
      <c r="A20" s="39"/>
      <c r="B20" s="39"/>
      <c r="C20" s="41"/>
      <c r="D20" s="41"/>
      <c r="E20" s="67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54"/>
      <c r="Q20" s="54"/>
      <c r="R20" s="39"/>
      <c r="S20" s="39"/>
    </row>
    <row r="21" spans="1:19" ht="20" customHeight="1" x14ac:dyDescent="0.2">
      <c r="A21" s="39"/>
      <c r="B21" s="39"/>
      <c r="C21" s="41"/>
      <c r="D21" s="41"/>
      <c r="E21" s="67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</row>
    <row r="22" spans="1:19" ht="20" customHeight="1" x14ac:dyDescent="0.2">
      <c r="A22" s="39"/>
      <c r="B22" s="39"/>
      <c r="C22" s="41"/>
      <c r="D22" s="41"/>
      <c r="E22" s="67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</row>
    <row r="23" spans="1:19" ht="20" customHeight="1" x14ac:dyDescent="0.2">
      <c r="A23" s="39"/>
      <c r="B23" s="39"/>
      <c r="C23" s="41"/>
      <c r="D23" s="41"/>
      <c r="E23" s="67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</row>
    <row r="24" spans="1:19" ht="20" customHeight="1" x14ac:dyDescent="0.2">
      <c r="A24" s="39"/>
      <c r="B24" s="39"/>
      <c r="C24" s="41"/>
      <c r="D24" s="41"/>
      <c r="E24" s="67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</row>
    <row r="25" spans="1:19" ht="20" customHeight="1" x14ac:dyDescent="0.2">
      <c r="A25" s="39"/>
      <c r="B25" s="39"/>
      <c r="C25" s="41"/>
      <c r="D25" s="41"/>
      <c r="E25" s="67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</row>
  </sheetData>
  <mergeCells count="13">
    <mergeCell ref="P12:Q13"/>
    <mergeCell ref="A1:K1"/>
    <mergeCell ref="M10:N11"/>
    <mergeCell ref="M12:N13"/>
    <mergeCell ref="P6:P7"/>
    <mergeCell ref="Q6:Q7"/>
    <mergeCell ref="N6:N7"/>
    <mergeCell ref="M6:M7"/>
    <mergeCell ref="P1:Q1"/>
    <mergeCell ref="M1:N1"/>
    <mergeCell ref="P10:Q11"/>
    <mergeCell ref="M8:N9"/>
    <mergeCell ref="P8:Q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showGridLines="0" workbookViewId="0">
      <selection activeCell="J6" sqref="J6"/>
    </sheetView>
  </sheetViews>
  <sheetFormatPr baseColWidth="10" defaultColWidth="9.1640625" defaultRowHeight="20" customHeight="1" x14ac:dyDescent="0.2"/>
  <cols>
    <col min="1" max="1" width="6.6640625" style="8" bestFit="1" customWidth="1"/>
    <col min="2" max="2" width="25.6640625" style="8" customWidth="1"/>
    <col min="3" max="4" width="15.6640625" style="12" customWidth="1"/>
    <col min="5" max="7" width="10.6640625" style="8" customWidth="1"/>
    <col min="8" max="8" width="15.6640625" style="12" customWidth="1"/>
    <col min="9" max="9" width="10.6640625" style="8" customWidth="1"/>
    <col min="10" max="10" width="15.6640625" style="12" customWidth="1"/>
    <col min="11" max="12" width="15.6640625" style="8" customWidth="1"/>
    <col min="13" max="16384" width="9.1640625" style="8"/>
  </cols>
  <sheetData>
    <row r="1" spans="1:12" ht="40" customHeight="1" thickBot="1" x14ac:dyDescent="0.25">
      <c r="A1" s="97" t="s">
        <v>40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ht="69" thickBot="1" x14ac:dyDescent="0.25">
      <c r="A2" s="42" t="s">
        <v>0</v>
      </c>
      <c r="B2" s="42" t="s">
        <v>1</v>
      </c>
      <c r="C2" s="43" t="s">
        <v>35</v>
      </c>
      <c r="D2" s="43" t="s">
        <v>31</v>
      </c>
      <c r="E2" s="42" t="s">
        <v>36</v>
      </c>
      <c r="F2" s="42" t="s">
        <v>37</v>
      </c>
      <c r="G2" s="42" t="s">
        <v>38</v>
      </c>
      <c r="H2" s="43" t="s">
        <v>39</v>
      </c>
      <c r="I2" s="42" t="s">
        <v>32</v>
      </c>
      <c r="J2" s="43" t="s">
        <v>33</v>
      </c>
      <c r="K2" s="42" t="s">
        <v>34</v>
      </c>
      <c r="L2" s="42" t="s">
        <v>60</v>
      </c>
    </row>
    <row r="3" spans="1:12" ht="20" customHeight="1" thickBot="1" x14ac:dyDescent="0.25">
      <c r="A3" s="44">
        <f>Summary!A3</f>
        <v>1</v>
      </c>
      <c r="B3" s="45" t="s">
        <v>5</v>
      </c>
      <c r="C3" s="46">
        <v>2931</v>
      </c>
      <c r="D3" s="46">
        <v>13000</v>
      </c>
      <c r="E3" s="47">
        <v>0.12989999999999999</v>
      </c>
      <c r="F3" s="47">
        <v>0.14000000000000001</v>
      </c>
      <c r="G3" s="48">
        <f>E3-F3</f>
        <v>-1.0100000000000026E-2</v>
      </c>
      <c r="H3" s="49">
        <f>C3*G3</f>
        <v>-29.603100000000076</v>
      </c>
      <c r="I3" s="47">
        <v>0.02</v>
      </c>
      <c r="J3" s="49">
        <f>C3*I3</f>
        <v>58.620000000000005</v>
      </c>
      <c r="K3" s="50">
        <f>H3-J3</f>
        <v>-88.223100000000073</v>
      </c>
      <c r="L3" s="50" t="str">
        <f>IF(K3=0,"-",IF(K3&gt;0,"YES","NO"))</f>
        <v>NO</v>
      </c>
    </row>
    <row r="4" spans="1:12" ht="20" customHeight="1" thickBot="1" x14ac:dyDescent="0.25">
      <c r="A4" s="44">
        <f>Summary!A4</f>
        <v>2</v>
      </c>
      <c r="B4" s="45" t="s">
        <v>49</v>
      </c>
      <c r="C4" s="46">
        <v>1200</v>
      </c>
      <c r="D4" s="46">
        <v>7000</v>
      </c>
      <c r="E4" s="47">
        <v>0.1474</v>
      </c>
      <c r="F4" s="47">
        <v>0</v>
      </c>
      <c r="G4" s="48">
        <f t="shared" ref="G4:G12" si="0">E4-F4</f>
        <v>0.1474</v>
      </c>
      <c r="H4" s="49">
        <f t="shared" ref="H4:H12" si="1">C4*G4</f>
        <v>176.88</v>
      </c>
      <c r="I4" s="47">
        <v>0.03</v>
      </c>
      <c r="J4" s="49">
        <f t="shared" ref="J4:J12" si="2">C4*I4</f>
        <v>36</v>
      </c>
      <c r="K4" s="50">
        <f t="shared" ref="K4:K12" si="3">H4-J4</f>
        <v>140.88</v>
      </c>
      <c r="L4" s="50" t="str">
        <f t="shared" ref="L4:L12" si="4">IF(K4=0,"-",IF(K4&gt;0,"YES","NO"))</f>
        <v>YES</v>
      </c>
    </row>
    <row r="5" spans="1:12" ht="20" customHeight="1" thickBot="1" x14ac:dyDescent="0.25">
      <c r="A5" s="44">
        <f>Summary!A5</f>
        <v>3</v>
      </c>
      <c r="B5" s="45" t="s">
        <v>65</v>
      </c>
      <c r="C5" s="46">
        <v>26000</v>
      </c>
      <c r="D5" s="46">
        <v>27000</v>
      </c>
      <c r="E5" s="47">
        <v>0.1575</v>
      </c>
      <c r="F5" s="47">
        <v>0</v>
      </c>
      <c r="G5" s="48">
        <f t="shared" si="0"/>
        <v>0.1575</v>
      </c>
      <c r="H5" s="49">
        <f t="shared" si="1"/>
        <v>4095</v>
      </c>
      <c r="I5" s="47">
        <v>0.05</v>
      </c>
      <c r="J5" s="49">
        <f t="shared" si="2"/>
        <v>1300</v>
      </c>
      <c r="K5" s="50">
        <f t="shared" si="3"/>
        <v>2795</v>
      </c>
      <c r="L5" s="50" t="str">
        <f t="shared" si="4"/>
        <v>YES</v>
      </c>
    </row>
    <row r="6" spans="1:12" ht="20" customHeight="1" thickBot="1" x14ac:dyDescent="0.25">
      <c r="A6" s="44">
        <f>Summary!A6</f>
        <v>4</v>
      </c>
      <c r="B6" s="45"/>
      <c r="C6" s="46"/>
      <c r="D6" s="46"/>
      <c r="E6" s="47"/>
      <c r="F6" s="47"/>
      <c r="G6" s="48">
        <f t="shared" si="0"/>
        <v>0</v>
      </c>
      <c r="H6" s="49">
        <f t="shared" si="1"/>
        <v>0</v>
      </c>
      <c r="I6" s="47"/>
      <c r="J6" s="49">
        <f t="shared" si="2"/>
        <v>0</v>
      </c>
      <c r="K6" s="50">
        <f t="shared" si="3"/>
        <v>0</v>
      </c>
      <c r="L6" s="50" t="str">
        <f t="shared" si="4"/>
        <v>-</v>
      </c>
    </row>
    <row r="7" spans="1:12" ht="20" customHeight="1" thickBot="1" x14ac:dyDescent="0.25">
      <c r="A7" s="44">
        <f>Summary!A7</f>
        <v>5</v>
      </c>
      <c r="B7" s="45"/>
      <c r="C7" s="46"/>
      <c r="D7" s="46"/>
      <c r="E7" s="47"/>
      <c r="F7" s="47"/>
      <c r="G7" s="48">
        <f t="shared" si="0"/>
        <v>0</v>
      </c>
      <c r="H7" s="49">
        <f t="shared" si="1"/>
        <v>0</v>
      </c>
      <c r="I7" s="47"/>
      <c r="J7" s="49">
        <f t="shared" si="2"/>
        <v>0</v>
      </c>
      <c r="K7" s="50">
        <f t="shared" si="3"/>
        <v>0</v>
      </c>
      <c r="L7" s="50" t="str">
        <f t="shared" si="4"/>
        <v>-</v>
      </c>
    </row>
    <row r="8" spans="1:12" ht="20" customHeight="1" thickBot="1" x14ac:dyDescent="0.25">
      <c r="A8" s="44" t="str">
        <f>Summary!A8</f>
        <v/>
      </c>
      <c r="B8" s="45"/>
      <c r="C8" s="46"/>
      <c r="D8" s="46"/>
      <c r="E8" s="47"/>
      <c r="F8" s="47"/>
      <c r="G8" s="48">
        <f t="shared" si="0"/>
        <v>0</v>
      </c>
      <c r="H8" s="49">
        <f t="shared" si="1"/>
        <v>0</v>
      </c>
      <c r="I8" s="47"/>
      <c r="J8" s="49">
        <f t="shared" si="2"/>
        <v>0</v>
      </c>
      <c r="K8" s="50">
        <f t="shared" si="3"/>
        <v>0</v>
      </c>
      <c r="L8" s="50" t="str">
        <f t="shared" si="4"/>
        <v>-</v>
      </c>
    </row>
    <row r="9" spans="1:12" ht="20" customHeight="1" thickBot="1" x14ac:dyDescent="0.25">
      <c r="A9" s="44" t="str">
        <f>Summary!A9</f>
        <v/>
      </c>
      <c r="B9" s="45"/>
      <c r="C9" s="46"/>
      <c r="D9" s="46"/>
      <c r="E9" s="47"/>
      <c r="F9" s="47"/>
      <c r="G9" s="48">
        <f t="shared" si="0"/>
        <v>0</v>
      </c>
      <c r="H9" s="49">
        <f t="shared" si="1"/>
        <v>0</v>
      </c>
      <c r="I9" s="47"/>
      <c r="J9" s="49">
        <f t="shared" si="2"/>
        <v>0</v>
      </c>
      <c r="K9" s="50">
        <f t="shared" si="3"/>
        <v>0</v>
      </c>
      <c r="L9" s="50" t="str">
        <f t="shared" si="4"/>
        <v>-</v>
      </c>
    </row>
    <row r="10" spans="1:12" ht="20" customHeight="1" thickBot="1" x14ac:dyDescent="0.25">
      <c r="A10" s="44" t="str">
        <f>Summary!A10</f>
        <v/>
      </c>
      <c r="B10" s="45"/>
      <c r="C10" s="46"/>
      <c r="D10" s="46"/>
      <c r="E10" s="47"/>
      <c r="F10" s="47"/>
      <c r="G10" s="48">
        <f t="shared" si="0"/>
        <v>0</v>
      </c>
      <c r="H10" s="49">
        <f t="shared" si="1"/>
        <v>0</v>
      </c>
      <c r="I10" s="47"/>
      <c r="J10" s="49">
        <f t="shared" si="2"/>
        <v>0</v>
      </c>
      <c r="K10" s="50">
        <f t="shared" si="3"/>
        <v>0</v>
      </c>
      <c r="L10" s="50" t="str">
        <f t="shared" si="4"/>
        <v>-</v>
      </c>
    </row>
    <row r="11" spans="1:12" ht="20" customHeight="1" thickBot="1" x14ac:dyDescent="0.25">
      <c r="A11" s="44" t="str">
        <f>Summary!A11</f>
        <v/>
      </c>
      <c r="B11" s="45"/>
      <c r="C11" s="46"/>
      <c r="D11" s="46"/>
      <c r="E11" s="47"/>
      <c r="F11" s="47"/>
      <c r="G11" s="48">
        <f t="shared" si="0"/>
        <v>0</v>
      </c>
      <c r="H11" s="49">
        <f t="shared" si="1"/>
        <v>0</v>
      </c>
      <c r="I11" s="47"/>
      <c r="J11" s="49">
        <f t="shared" si="2"/>
        <v>0</v>
      </c>
      <c r="K11" s="50">
        <f t="shared" si="3"/>
        <v>0</v>
      </c>
      <c r="L11" s="50" t="str">
        <f t="shared" si="4"/>
        <v>-</v>
      </c>
    </row>
    <row r="12" spans="1:12" ht="20" customHeight="1" thickBot="1" x14ac:dyDescent="0.25">
      <c r="A12" s="44" t="str">
        <f>Summary!A12</f>
        <v/>
      </c>
      <c r="B12" s="45"/>
      <c r="C12" s="46"/>
      <c r="D12" s="46"/>
      <c r="E12" s="47"/>
      <c r="F12" s="47"/>
      <c r="G12" s="48">
        <f t="shared" si="0"/>
        <v>0</v>
      </c>
      <c r="H12" s="49">
        <f t="shared" si="1"/>
        <v>0</v>
      </c>
      <c r="I12" s="47"/>
      <c r="J12" s="49">
        <f t="shared" si="2"/>
        <v>0</v>
      </c>
      <c r="K12" s="50">
        <f t="shared" si="3"/>
        <v>0</v>
      </c>
      <c r="L12" s="50" t="str">
        <f t="shared" si="4"/>
        <v>-</v>
      </c>
    </row>
    <row r="13" spans="1:12" s="2" customFormat="1" ht="20" customHeight="1" thickBot="1" x14ac:dyDescent="0.25">
      <c r="A13" s="51"/>
      <c r="B13" s="51"/>
      <c r="C13" s="52">
        <f>SUM(C3:C12)</f>
        <v>30131</v>
      </c>
      <c r="D13" s="52">
        <f>SUM(D3:D12)</f>
        <v>47000</v>
      </c>
      <c r="E13" s="51"/>
      <c r="F13" s="51"/>
      <c r="G13" s="51"/>
      <c r="H13" s="52">
        <f>SUM(H3:H12)</f>
        <v>4242.2768999999998</v>
      </c>
      <c r="I13" s="51"/>
      <c r="J13" s="52">
        <f>SUM(J3:J12)</f>
        <v>1394.62</v>
      </c>
      <c r="K13" s="51"/>
      <c r="L13" s="51"/>
    </row>
    <row r="15" spans="1:12" ht="20" customHeight="1" x14ac:dyDescent="0.2">
      <c r="A15" s="38" t="s">
        <v>62</v>
      </c>
      <c r="B15" s="39"/>
      <c r="C15" s="41"/>
      <c r="D15" s="41"/>
      <c r="E15" s="39"/>
      <c r="F15" s="39"/>
      <c r="G15" s="39"/>
      <c r="H15" s="41"/>
      <c r="I15" s="39"/>
      <c r="J15" s="41"/>
    </row>
    <row r="16" spans="1:12" ht="20" customHeight="1" x14ac:dyDescent="0.2">
      <c r="A16" s="39"/>
      <c r="B16" s="39"/>
      <c r="C16" s="41"/>
      <c r="D16" s="41"/>
      <c r="E16" s="39"/>
      <c r="F16" s="39"/>
      <c r="G16" s="39"/>
      <c r="H16" s="41"/>
      <c r="I16" s="39"/>
      <c r="J16" s="41"/>
    </row>
    <row r="17" spans="1:10" ht="20" customHeight="1" x14ac:dyDescent="0.2">
      <c r="A17" s="40" t="s">
        <v>41</v>
      </c>
      <c r="B17" s="39"/>
      <c r="C17" s="41"/>
      <c r="D17" s="41"/>
      <c r="E17" s="39"/>
      <c r="F17" s="39"/>
      <c r="G17" s="39"/>
      <c r="H17" s="41"/>
      <c r="I17" s="39"/>
      <c r="J17" s="41"/>
    </row>
    <row r="18" spans="1:10" ht="20" customHeight="1" x14ac:dyDescent="0.2">
      <c r="A18" s="40" t="s">
        <v>42</v>
      </c>
      <c r="B18" s="39"/>
      <c r="C18" s="41"/>
      <c r="D18" s="41"/>
      <c r="E18" s="39"/>
      <c r="F18" s="39"/>
      <c r="G18" s="39"/>
      <c r="H18" s="41"/>
      <c r="I18" s="39"/>
      <c r="J18" s="41"/>
    </row>
    <row r="19" spans="1:10" ht="20" customHeight="1" x14ac:dyDescent="0.2">
      <c r="A19" s="40" t="s">
        <v>43</v>
      </c>
      <c r="B19" s="39"/>
      <c r="C19" s="41"/>
      <c r="D19" s="41"/>
      <c r="E19" s="39"/>
      <c r="F19" s="39"/>
      <c r="G19" s="39"/>
      <c r="H19" s="41"/>
      <c r="I19" s="39"/>
      <c r="J19" s="41"/>
    </row>
    <row r="20" spans="1:10" ht="20" customHeight="1" x14ac:dyDescent="0.2">
      <c r="A20" s="40" t="s">
        <v>44</v>
      </c>
      <c r="B20" s="39"/>
      <c r="C20" s="41"/>
      <c r="D20" s="41"/>
      <c r="E20" s="39"/>
      <c r="F20" s="39"/>
      <c r="G20" s="39"/>
      <c r="H20" s="41"/>
      <c r="I20" s="39"/>
      <c r="J20" s="41"/>
    </row>
    <row r="21" spans="1:10" ht="20" customHeight="1" x14ac:dyDescent="0.2">
      <c r="A21" s="40" t="s">
        <v>45</v>
      </c>
      <c r="B21" s="39"/>
      <c r="C21" s="41"/>
      <c r="D21" s="41"/>
      <c r="E21" s="39"/>
      <c r="F21" s="39"/>
      <c r="G21" s="39"/>
      <c r="H21" s="41"/>
      <c r="I21" s="39"/>
      <c r="J21" s="41"/>
    </row>
    <row r="22" spans="1:10" ht="20" customHeight="1" x14ac:dyDescent="0.2">
      <c r="A22" s="40" t="s">
        <v>46</v>
      </c>
      <c r="B22" s="39"/>
      <c r="C22" s="41"/>
      <c r="D22" s="41"/>
      <c r="E22" s="39"/>
      <c r="F22" s="39"/>
      <c r="G22" s="39"/>
      <c r="H22" s="41"/>
      <c r="I22" s="39"/>
      <c r="J22" s="41"/>
    </row>
    <row r="23" spans="1:10" ht="20" customHeight="1" x14ac:dyDescent="0.2">
      <c r="A23" s="40" t="s">
        <v>47</v>
      </c>
      <c r="B23" s="39"/>
      <c r="C23" s="41"/>
      <c r="D23" s="41"/>
      <c r="E23" s="39"/>
      <c r="F23" s="39"/>
      <c r="G23" s="39"/>
      <c r="H23" s="41"/>
      <c r="I23" s="39"/>
      <c r="J23" s="41"/>
    </row>
    <row r="24" spans="1:10" ht="20" customHeight="1" x14ac:dyDescent="0.2">
      <c r="A24" s="40" t="s">
        <v>48</v>
      </c>
      <c r="B24" s="39"/>
      <c r="C24" s="41"/>
      <c r="D24" s="41"/>
      <c r="E24" s="39"/>
      <c r="F24" s="39"/>
      <c r="G24" s="39"/>
      <c r="H24" s="41"/>
      <c r="I24" s="39"/>
      <c r="J24" s="41"/>
    </row>
    <row r="25" spans="1:10" ht="20" customHeight="1" x14ac:dyDescent="0.2">
      <c r="A25" s="39"/>
      <c r="B25" s="39"/>
      <c r="C25" s="41"/>
      <c r="D25" s="41"/>
      <c r="E25" s="39"/>
      <c r="F25" s="39"/>
      <c r="G25" s="39"/>
      <c r="H25" s="41"/>
      <c r="I25" s="39"/>
      <c r="J25" s="41"/>
    </row>
    <row r="26" spans="1:10" ht="20" customHeight="1" x14ac:dyDescent="0.2">
      <c r="A26" s="39"/>
      <c r="B26" s="39"/>
      <c r="C26" s="41"/>
      <c r="D26" s="41"/>
      <c r="E26" s="39"/>
      <c r="F26" s="39"/>
      <c r="G26" s="39"/>
      <c r="H26" s="41"/>
      <c r="I26" s="39"/>
      <c r="J26" s="41"/>
    </row>
    <row r="27" spans="1:10" ht="20" customHeight="1" x14ac:dyDescent="0.2">
      <c r="A27" s="39"/>
      <c r="B27" s="39"/>
      <c r="C27" s="41"/>
      <c r="D27" s="41"/>
      <c r="E27" s="39"/>
      <c r="F27" s="39"/>
      <c r="G27" s="39"/>
      <c r="H27" s="41"/>
      <c r="I27" s="39"/>
      <c r="J27" s="41"/>
    </row>
    <row r="28" spans="1:10" ht="20" customHeight="1" x14ac:dyDescent="0.2">
      <c r="A28" s="39"/>
      <c r="B28" s="39"/>
      <c r="C28" s="41"/>
      <c r="D28" s="41"/>
      <c r="E28" s="39"/>
      <c r="F28" s="39"/>
      <c r="G28" s="39"/>
      <c r="H28" s="41"/>
      <c r="I28" s="39"/>
      <c r="J28" s="41"/>
    </row>
  </sheetData>
  <mergeCells count="1">
    <mergeCell ref="A1:L1"/>
  </mergeCells>
  <conditionalFormatting sqref="L3:L12">
    <cfRule type="containsText" dxfId="1" priority="1" operator="containsText" text="NO">
      <formula>NOT(ISERROR(SEARCH("NO",L3)))</formula>
    </cfRule>
    <cfRule type="containsText" dxfId="0" priority="2" operator="containsText" text="YES">
      <formula>NOT(ISERROR(SEARCH("YES",L3)))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Y126"/>
  <sheetViews>
    <sheetView showGridLines="0" topLeftCell="T1" workbookViewId="0">
      <pane ySplit="5" topLeftCell="A50" activePane="bottomLeft" state="frozen"/>
      <selection pane="bottomLeft" activeCell="Z75" sqref="Z75"/>
    </sheetView>
  </sheetViews>
  <sheetFormatPr baseColWidth="10" defaultColWidth="9.1640625" defaultRowHeight="20" customHeight="1" x14ac:dyDescent="0.2"/>
  <cols>
    <col min="1" max="1" width="5.6640625" style="15" customWidth="1"/>
    <col min="2" max="2" width="13.1640625" style="15" bestFit="1" customWidth="1"/>
    <col min="3" max="3" width="13.1640625" style="24" customWidth="1"/>
    <col min="4" max="7" width="15.6640625" style="15" customWidth="1"/>
    <col min="8" max="8" width="5.6640625" style="15" customWidth="1"/>
    <col min="9" max="9" width="13.1640625" style="15" bestFit="1" customWidth="1"/>
    <col min="10" max="10" width="13.1640625" style="24" customWidth="1"/>
    <col min="11" max="14" width="15.6640625" style="15" customWidth="1"/>
    <col min="15" max="15" width="5.6640625" style="15" customWidth="1"/>
    <col min="16" max="16" width="13.1640625" style="15" bestFit="1" customWidth="1"/>
    <col min="17" max="17" width="13.1640625" style="24" customWidth="1"/>
    <col min="18" max="21" width="15.6640625" style="15" customWidth="1"/>
    <col min="22" max="22" width="5.6640625" style="15" customWidth="1"/>
    <col min="23" max="23" width="13.1640625" style="15" bestFit="1" customWidth="1"/>
    <col min="24" max="24" width="13.1640625" style="24" customWidth="1"/>
    <col min="25" max="28" width="15.6640625" style="15" customWidth="1"/>
    <col min="29" max="29" width="5.6640625" style="15" customWidth="1"/>
    <col min="30" max="30" width="13.1640625" style="15" bestFit="1" customWidth="1"/>
    <col min="31" max="31" width="13.1640625" style="24" customWidth="1"/>
    <col min="32" max="35" width="15.6640625" style="15" customWidth="1"/>
    <col min="36" max="36" width="5.6640625" style="15" customWidth="1"/>
    <col min="37" max="37" width="13.1640625" style="15" bestFit="1" customWidth="1"/>
    <col min="38" max="38" width="13.1640625" style="24" customWidth="1"/>
    <col min="39" max="42" width="15.6640625" style="15" customWidth="1"/>
    <col min="43" max="43" width="5.6640625" style="15" customWidth="1"/>
    <col min="44" max="44" width="13.1640625" style="15" bestFit="1" customWidth="1"/>
    <col min="45" max="45" width="13.1640625" style="24" customWidth="1"/>
    <col min="46" max="49" width="15.6640625" style="15" customWidth="1"/>
    <col min="50" max="50" width="5.6640625" style="15" customWidth="1"/>
    <col min="51" max="51" width="13.1640625" style="15" bestFit="1" customWidth="1"/>
    <col min="52" max="52" width="13.1640625" style="24" customWidth="1"/>
    <col min="53" max="56" width="15.6640625" style="15" customWidth="1"/>
    <col min="57" max="57" width="5.6640625" style="15" customWidth="1"/>
    <col min="58" max="58" width="13.1640625" style="15" bestFit="1" customWidth="1"/>
    <col min="59" max="59" width="13.1640625" style="24" customWidth="1"/>
    <col min="60" max="63" width="15.6640625" style="15" customWidth="1"/>
    <col min="64" max="64" width="5.6640625" style="15" customWidth="1"/>
    <col min="65" max="65" width="13.1640625" style="15" bestFit="1" customWidth="1"/>
    <col min="66" max="66" width="13.1640625" style="24" customWidth="1"/>
    <col min="67" max="70" width="15.6640625" style="15" customWidth="1"/>
    <col min="71" max="71" width="5.6640625" style="15" customWidth="1"/>
    <col min="72" max="72" width="13.1640625" style="15" bestFit="1" customWidth="1"/>
    <col min="73" max="73" width="13.1640625" style="24" customWidth="1"/>
    <col min="74" max="77" width="15.6640625" style="15" customWidth="1"/>
    <col min="78" max="78" width="5.6640625" style="15" customWidth="1"/>
    <col min="79" max="16384" width="9.1640625" style="15"/>
  </cols>
  <sheetData>
    <row r="1" spans="2:77" ht="20" customHeight="1" x14ac:dyDescent="0.2">
      <c r="B1" s="111" t="str">
        <f>Summary!AI3</f>
        <v>American Express</v>
      </c>
      <c r="C1" s="111"/>
      <c r="D1" s="111"/>
      <c r="E1" s="111"/>
      <c r="F1" s="111"/>
      <c r="G1" s="111"/>
      <c r="I1" s="111" t="str">
        <f>Summary!AI4</f>
        <v>Discover</v>
      </c>
      <c r="J1" s="111"/>
      <c r="K1" s="111"/>
      <c r="L1" s="111"/>
      <c r="M1" s="111"/>
      <c r="N1" s="111"/>
      <c r="P1" s="111" t="str">
        <f>Summary!AI5</f>
        <v>Chase</v>
      </c>
      <c r="Q1" s="111"/>
      <c r="R1" s="111"/>
      <c r="S1" s="111"/>
      <c r="T1" s="111"/>
      <c r="U1" s="111"/>
      <c r="W1" s="111" t="str">
        <f>Summary!AI6</f>
        <v>Citi Bank</v>
      </c>
      <c r="X1" s="111"/>
      <c r="Y1" s="111"/>
      <c r="Z1" s="111"/>
      <c r="AA1" s="111"/>
      <c r="AB1" s="111"/>
      <c r="AD1" s="111" t="str">
        <f>Summary!AI7</f>
        <v>Bank of America</v>
      </c>
      <c r="AE1" s="111"/>
      <c r="AF1" s="111"/>
      <c r="AG1" s="111"/>
      <c r="AH1" s="111"/>
      <c r="AI1" s="111"/>
      <c r="AK1" s="111" t="str">
        <f>Summary!AI8</f>
        <v/>
      </c>
      <c r="AL1" s="111"/>
      <c r="AM1" s="111"/>
      <c r="AN1" s="111"/>
      <c r="AO1" s="111"/>
      <c r="AP1" s="111"/>
      <c r="AR1" s="111" t="str">
        <f>Summary!AI9</f>
        <v/>
      </c>
      <c r="AS1" s="111"/>
      <c r="AT1" s="111"/>
      <c r="AU1" s="111"/>
      <c r="AV1" s="111"/>
      <c r="AW1" s="111"/>
      <c r="AY1" s="111" t="str">
        <f>Summary!AI10</f>
        <v/>
      </c>
      <c r="AZ1" s="111"/>
      <c r="BA1" s="111"/>
      <c r="BB1" s="111"/>
      <c r="BC1" s="111"/>
      <c r="BD1" s="111"/>
      <c r="BF1" s="111" t="str">
        <f>Summary!AI11</f>
        <v/>
      </c>
      <c r="BG1" s="111"/>
      <c r="BH1" s="111"/>
      <c r="BI1" s="111"/>
      <c r="BJ1" s="111"/>
      <c r="BK1" s="111"/>
      <c r="BM1" s="111" t="str">
        <f>Summary!AI12</f>
        <v/>
      </c>
      <c r="BN1" s="111"/>
      <c r="BO1" s="111"/>
      <c r="BP1" s="111"/>
      <c r="BQ1" s="111"/>
      <c r="BR1" s="111"/>
      <c r="BT1" s="111" t="s">
        <v>21</v>
      </c>
      <c r="BU1" s="111"/>
      <c r="BV1" s="111"/>
      <c r="BW1" s="111"/>
      <c r="BX1" s="111"/>
      <c r="BY1" s="111"/>
    </row>
    <row r="2" spans="2:77" ht="20" customHeight="1" x14ac:dyDescent="0.2">
      <c r="B2" s="109" t="s">
        <v>14</v>
      </c>
      <c r="C2" s="109"/>
      <c r="D2" s="109"/>
      <c r="E2" s="109"/>
      <c r="F2" s="109"/>
      <c r="G2" s="16">
        <f>Summary!AJ3</f>
        <v>2931</v>
      </c>
      <c r="I2" s="109" t="s">
        <v>14</v>
      </c>
      <c r="J2" s="109"/>
      <c r="K2" s="109"/>
      <c r="L2" s="109"/>
      <c r="M2" s="109"/>
      <c r="N2" s="16">
        <f>Summary!AJ4</f>
        <v>832.97</v>
      </c>
      <c r="P2" s="109" t="s">
        <v>14</v>
      </c>
      <c r="Q2" s="109"/>
      <c r="R2" s="109"/>
      <c r="S2" s="109"/>
      <c r="T2" s="109"/>
      <c r="U2" s="16">
        <f>Summary!AJ5</f>
        <v>6500</v>
      </c>
      <c r="W2" s="109" t="s">
        <v>14</v>
      </c>
      <c r="X2" s="109"/>
      <c r="Y2" s="109"/>
      <c r="Z2" s="109"/>
      <c r="AA2" s="109"/>
      <c r="AB2" s="16">
        <f>Summary!AJ6</f>
        <v>13752.58</v>
      </c>
      <c r="AD2" s="109" t="s">
        <v>14</v>
      </c>
      <c r="AE2" s="109"/>
      <c r="AF2" s="109"/>
      <c r="AG2" s="109"/>
      <c r="AH2" s="109"/>
      <c r="AI2" s="16">
        <f>Summary!AJ7</f>
        <v>1200</v>
      </c>
      <c r="AK2" s="109" t="s">
        <v>14</v>
      </c>
      <c r="AL2" s="109"/>
      <c r="AM2" s="109"/>
      <c r="AN2" s="109"/>
      <c r="AO2" s="109"/>
      <c r="AP2" s="16" t="str">
        <f>Summary!AJ8</f>
        <v/>
      </c>
      <c r="AR2" s="109" t="s">
        <v>14</v>
      </c>
      <c r="AS2" s="109"/>
      <c r="AT2" s="109"/>
      <c r="AU2" s="109"/>
      <c r="AV2" s="109"/>
      <c r="AW2" s="16" t="str">
        <f>Summary!AJ9</f>
        <v/>
      </c>
      <c r="AY2" s="109" t="s">
        <v>14</v>
      </c>
      <c r="AZ2" s="109"/>
      <c r="BA2" s="109"/>
      <c r="BB2" s="109"/>
      <c r="BC2" s="109"/>
      <c r="BD2" s="16" t="str">
        <f>Summary!AJ10</f>
        <v/>
      </c>
      <c r="BF2" s="109" t="s">
        <v>14</v>
      </c>
      <c r="BG2" s="109"/>
      <c r="BH2" s="109"/>
      <c r="BI2" s="109"/>
      <c r="BJ2" s="109"/>
      <c r="BK2" s="16" t="str">
        <f>Summary!AJ11</f>
        <v/>
      </c>
      <c r="BM2" s="109" t="s">
        <v>14</v>
      </c>
      <c r="BN2" s="109"/>
      <c r="BO2" s="109"/>
      <c r="BP2" s="109"/>
      <c r="BQ2" s="109"/>
      <c r="BR2" s="16" t="str">
        <f>Summary!AJ12</f>
        <v/>
      </c>
      <c r="BT2" s="109" t="s">
        <v>14</v>
      </c>
      <c r="BU2" s="109"/>
      <c r="BV2" s="109"/>
      <c r="BW2" s="109"/>
      <c r="BX2" s="109"/>
      <c r="BY2" s="16" t="e">
        <f>G2+N2+U2+AB2+AI2+AP2+AW2+BD2+BK2+BR2</f>
        <v>#VALUE!</v>
      </c>
    </row>
    <row r="3" spans="2:77" ht="20" customHeight="1" x14ac:dyDescent="0.2">
      <c r="B3" s="109" t="s">
        <v>15</v>
      </c>
      <c r="C3" s="109"/>
      <c r="D3" s="109"/>
      <c r="E3" s="109"/>
      <c r="F3" s="109"/>
      <c r="G3" s="17">
        <f>Summary!AL3</f>
        <v>0.29549999999999998</v>
      </c>
      <c r="I3" s="109" t="s">
        <v>15</v>
      </c>
      <c r="J3" s="109"/>
      <c r="K3" s="109"/>
      <c r="L3" s="109"/>
      <c r="M3" s="109"/>
      <c r="N3" s="17">
        <f>Summary!AL4</f>
        <v>0.24010000000000001</v>
      </c>
      <c r="P3" s="109" t="s">
        <v>15</v>
      </c>
      <c r="Q3" s="109"/>
      <c r="R3" s="109"/>
      <c r="S3" s="109"/>
      <c r="T3" s="109"/>
      <c r="U3" s="17">
        <f>Summary!AL5</f>
        <v>0.1721</v>
      </c>
      <c r="W3" s="109" t="s">
        <v>15</v>
      </c>
      <c r="X3" s="109"/>
      <c r="Y3" s="109"/>
      <c r="Z3" s="109"/>
      <c r="AA3" s="109"/>
      <c r="AB3" s="17">
        <f>Summary!AL6</f>
        <v>0.16839999999999999</v>
      </c>
      <c r="AD3" s="109" t="s">
        <v>15</v>
      </c>
      <c r="AE3" s="109"/>
      <c r="AF3" s="109"/>
      <c r="AG3" s="109"/>
      <c r="AH3" s="109"/>
      <c r="AI3" s="17">
        <f>Summary!AL7</f>
        <v>0.15640000000000001</v>
      </c>
      <c r="AK3" s="109" t="s">
        <v>15</v>
      </c>
      <c r="AL3" s="109"/>
      <c r="AM3" s="109"/>
      <c r="AN3" s="109"/>
      <c r="AO3" s="109"/>
      <c r="AP3" s="17" t="str">
        <f>Summary!AL8</f>
        <v/>
      </c>
      <c r="AR3" s="109" t="s">
        <v>15</v>
      </c>
      <c r="AS3" s="109"/>
      <c r="AT3" s="109"/>
      <c r="AU3" s="109"/>
      <c r="AV3" s="109"/>
      <c r="AW3" s="17" t="str">
        <f>Summary!AL9</f>
        <v/>
      </c>
      <c r="AY3" s="109" t="s">
        <v>15</v>
      </c>
      <c r="AZ3" s="109"/>
      <c r="BA3" s="109"/>
      <c r="BB3" s="109"/>
      <c r="BC3" s="109"/>
      <c r="BD3" s="17" t="str">
        <f>Summary!AL10</f>
        <v/>
      </c>
      <c r="BF3" s="109" t="s">
        <v>15</v>
      </c>
      <c r="BG3" s="109"/>
      <c r="BH3" s="109"/>
      <c r="BI3" s="109"/>
      <c r="BJ3" s="109"/>
      <c r="BK3" s="17" t="str">
        <f>Summary!AL11</f>
        <v/>
      </c>
      <c r="BM3" s="109" t="s">
        <v>15</v>
      </c>
      <c r="BN3" s="109"/>
      <c r="BO3" s="109"/>
      <c r="BP3" s="109"/>
      <c r="BQ3" s="109"/>
      <c r="BR3" s="17" t="str">
        <f>Summary!AL12</f>
        <v/>
      </c>
      <c r="BT3" s="109" t="s">
        <v>15</v>
      </c>
      <c r="BU3" s="109"/>
      <c r="BV3" s="109"/>
      <c r="BW3" s="109"/>
      <c r="BX3" s="109"/>
      <c r="BY3" s="18">
        <f>AVERAGE(G3,N3,U3,AB3,AI3,AP3,AW3,BD3,BK3,BR3)</f>
        <v>0.20649999999999999</v>
      </c>
    </row>
    <row r="4" spans="2:77" ht="20" customHeight="1" thickBot="1" x14ac:dyDescent="0.25">
      <c r="B4" s="110" t="s">
        <v>3</v>
      </c>
      <c r="C4" s="110"/>
      <c r="D4" s="110"/>
      <c r="E4" s="110"/>
      <c r="F4" s="110"/>
      <c r="G4" s="19">
        <f>Summary!AK3</f>
        <v>88</v>
      </c>
      <c r="I4" s="110" t="s">
        <v>3</v>
      </c>
      <c r="J4" s="110"/>
      <c r="K4" s="110"/>
      <c r="L4" s="110"/>
      <c r="M4" s="110"/>
      <c r="N4" s="16">
        <f>Summary!AK4</f>
        <v>40</v>
      </c>
      <c r="P4" s="110" t="s">
        <v>3</v>
      </c>
      <c r="Q4" s="110"/>
      <c r="R4" s="110"/>
      <c r="S4" s="110"/>
      <c r="T4" s="110"/>
      <c r="U4" s="16">
        <f>Summary!AK5</f>
        <v>120</v>
      </c>
      <c r="W4" s="110" t="s">
        <v>3</v>
      </c>
      <c r="X4" s="110"/>
      <c r="Y4" s="110"/>
      <c r="Z4" s="110"/>
      <c r="AA4" s="110"/>
      <c r="AB4" s="16">
        <f>Summary!AK6</f>
        <v>340</v>
      </c>
      <c r="AD4" s="110" t="s">
        <v>3</v>
      </c>
      <c r="AE4" s="110"/>
      <c r="AF4" s="110"/>
      <c r="AG4" s="110"/>
      <c r="AH4" s="110"/>
      <c r="AI4" s="16">
        <f>Summary!AK7</f>
        <v>36</v>
      </c>
      <c r="AK4" s="110" t="s">
        <v>3</v>
      </c>
      <c r="AL4" s="110"/>
      <c r="AM4" s="110"/>
      <c r="AN4" s="110"/>
      <c r="AO4" s="110"/>
      <c r="AP4" s="16" t="str">
        <f>Summary!AK8</f>
        <v/>
      </c>
      <c r="AR4" s="110" t="s">
        <v>3</v>
      </c>
      <c r="AS4" s="110"/>
      <c r="AT4" s="110"/>
      <c r="AU4" s="110"/>
      <c r="AV4" s="110"/>
      <c r="AW4" s="16" t="str">
        <f>Summary!AK9</f>
        <v/>
      </c>
      <c r="AY4" s="110" t="s">
        <v>3</v>
      </c>
      <c r="AZ4" s="110"/>
      <c r="BA4" s="110"/>
      <c r="BB4" s="110"/>
      <c r="BC4" s="110"/>
      <c r="BD4" s="16" t="str">
        <f>Summary!AK10</f>
        <v/>
      </c>
      <c r="BF4" s="110" t="s">
        <v>3</v>
      </c>
      <c r="BG4" s="110"/>
      <c r="BH4" s="110"/>
      <c r="BI4" s="110"/>
      <c r="BJ4" s="110"/>
      <c r="BK4" s="16" t="str">
        <f>Summary!AK11</f>
        <v/>
      </c>
      <c r="BM4" s="110" t="s">
        <v>3</v>
      </c>
      <c r="BN4" s="110"/>
      <c r="BO4" s="110"/>
      <c r="BP4" s="110"/>
      <c r="BQ4" s="110"/>
      <c r="BR4" s="16" t="str">
        <f>Summary!AK12</f>
        <v/>
      </c>
      <c r="BT4" s="110" t="s">
        <v>3</v>
      </c>
      <c r="BU4" s="110"/>
      <c r="BV4" s="110"/>
      <c r="BW4" s="110"/>
      <c r="BX4" s="110"/>
      <c r="BY4" s="16" t="e">
        <f>G4+N4+U4+AB4+AI4+AP4+AW4+BD4+BK4+BR4</f>
        <v>#VALUE!</v>
      </c>
    </row>
    <row r="5" spans="2:77" ht="33" thickBot="1" x14ac:dyDescent="0.25">
      <c r="B5" s="14" t="s">
        <v>0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3</v>
      </c>
      <c r="I5" s="14" t="s">
        <v>0</v>
      </c>
      <c r="J5" s="14" t="s">
        <v>8</v>
      </c>
      <c r="K5" s="14" t="s">
        <v>9</v>
      </c>
      <c r="L5" s="14" t="s">
        <v>10</v>
      </c>
      <c r="M5" s="14" t="s">
        <v>11</v>
      </c>
      <c r="N5" s="14" t="s">
        <v>3</v>
      </c>
      <c r="P5" s="14" t="s">
        <v>0</v>
      </c>
      <c r="Q5" s="14" t="s">
        <v>8</v>
      </c>
      <c r="R5" s="14" t="s">
        <v>9</v>
      </c>
      <c r="S5" s="14" t="s">
        <v>10</v>
      </c>
      <c r="T5" s="14" t="s">
        <v>11</v>
      </c>
      <c r="U5" s="14" t="s">
        <v>3</v>
      </c>
      <c r="W5" s="14" t="s">
        <v>0</v>
      </c>
      <c r="X5" s="14" t="s">
        <v>8</v>
      </c>
      <c r="Y5" s="14" t="s">
        <v>9</v>
      </c>
      <c r="Z5" s="14" t="s">
        <v>10</v>
      </c>
      <c r="AA5" s="14" t="s">
        <v>11</v>
      </c>
      <c r="AB5" s="14" t="s">
        <v>3</v>
      </c>
      <c r="AD5" s="14" t="s">
        <v>0</v>
      </c>
      <c r="AE5" s="14" t="s">
        <v>8</v>
      </c>
      <c r="AF5" s="14" t="s">
        <v>9</v>
      </c>
      <c r="AG5" s="14" t="s">
        <v>10</v>
      </c>
      <c r="AH5" s="14" t="s">
        <v>11</v>
      </c>
      <c r="AI5" s="14" t="s">
        <v>3</v>
      </c>
      <c r="AK5" s="14" t="s">
        <v>0</v>
      </c>
      <c r="AL5" s="14" t="s">
        <v>8</v>
      </c>
      <c r="AM5" s="14" t="s">
        <v>9</v>
      </c>
      <c r="AN5" s="14" t="s">
        <v>10</v>
      </c>
      <c r="AO5" s="14" t="s">
        <v>11</v>
      </c>
      <c r="AP5" s="14" t="s">
        <v>3</v>
      </c>
      <c r="AR5" s="14" t="s">
        <v>0</v>
      </c>
      <c r="AS5" s="14" t="s">
        <v>8</v>
      </c>
      <c r="AT5" s="14" t="s">
        <v>9</v>
      </c>
      <c r="AU5" s="14" t="s">
        <v>10</v>
      </c>
      <c r="AV5" s="14" t="s">
        <v>11</v>
      </c>
      <c r="AW5" s="14" t="s">
        <v>3</v>
      </c>
      <c r="AY5" s="14" t="s">
        <v>0</v>
      </c>
      <c r="AZ5" s="14" t="s">
        <v>8</v>
      </c>
      <c r="BA5" s="14" t="s">
        <v>9</v>
      </c>
      <c r="BB5" s="14" t="s">
        <v>10</v>
      </c>
      <c r="BC5" s="14" t="s">
        <v>11</v>
      </c>
      <c r="BD5" s="14" t="s">
        <v>3</v>
      </c>
      <c r="BF5" s="14" t="s">
        <v>0</v>
      </c>
      <c r="BG5" s="14" t="s">
        <v>8</v>
      </c>
      <c r="BH5" s="14" t="s">
        <v>9</v>
      </c>
      <c r="BI5" s="14" t="s">
        <v>10</v>
      </c>
      <c r="BJ5" s="14" t="s">
        <v>11</v>
      </c>
      <c r="BK5" s="14" t="s">
        <v>3</v>
      </c>
      <c r="BM5" s="14" t="s">
        <v>0</v>
      </c>
      <c r="BN5" s="14" t="s">
        <v>8</v>
      </c>
      <c r="BO5" s="14" t="s">
        <v>9</v>
      </c>
      <c r="BP5" s="14" t="s">
        <v>10</v>
      </c>
      <c r="BQ5" s="14" t="s">
        <v>11</v>
      </c>
      <c r="BR5" s="14" t="s">
        <v>3</v>
      </c>
      <c r="BT5" s="14" t="s">
        <v>0</v>
      </c>
      <c r="BU5" s="14" t="s">
        <v>8</v>
      </c>
      <c r="BV5" s="14" t="s">
        <v>9</v>
      </c>
      <c r="BW5" s="14" t="s">
        <v>10</v>
      </c>
      <c r="BX5" s="14" t="s">
        <v>11</v>
      </c>
      <c r="BY5" s="14" t="s">
        <v>3</v>
      </c>
    </row>
    <row r="6" spans="2:77" ht="20" customHeight="1" thickBot="1" x14ac:dyDescent="0.25">
      <c r="B6" s="6">
        <v>1</v>
      </c>
      <c r="C6" s="7">
        <f>Summary!N3</f>
        <v>44317</v>
      </c>
      <c r="D6" s="20">
        <f>IF(G2="",0,G2)</f>
        <v>2931</v>
      </c>
      <c r="E6" s="20">
        <f>IF($G$3="",0,D6*$G$3/12)</f>
        <v>72.175875000000005</v>
      </c>
      <c r="F6" s="20">
        <f>SUM(D6:E6)</f>
        <v>3003.1758749999999</v>
      </c>
      <c r="G6" s="20">
        <f>IF($G$4="",0,G4)</f>
        <v>88</v>
      </c>
      <c r="I6" s="6">
        <v>1</v>
      </c>
      <c r="J6" s="7">
        <f>Summary!N3</f>
        <v>44317</v>
      </c>
      <c r="K6" s="20">
        <f>IF(N2="",0,N2)</f>
        <v>832.97</v>
      </c>
      <c r="L6" s="20">
        <f>IF($N$3="",0,K6*$N$3/12)</f>
        <v>16.666341416666668</v>
      </c>
      <c r="M6" s="20">
        <f>SUM(K6:L6)</f>
        <v>849.63634141666671</v>
      </c>
      <c r="N6" s="20">
        <f>IF($N$4="",0,N4)</f>
        <v>40</v>
      </c>
      <c r="P6" s="6">
        <v>1</v>
      </c>
      <c r="Q6" s="7">
        <f>Summary!N3</f>
        <v>44317</v>
      </c>
      <c r="R6" s="20">
        <f>IF(U2="",0,U2)</f>
        <v>6500</v>
      </c>
      <c r="S6" s="20">
        <f>IF($U$3="",0,R6*$U$3/12)</f>
        <v>93.220833333333346</v>
      </c>
      <c r="T6" s="20">
        <f>SUM(R6:S6)</f>
        <v>6593.2208333333338</v>
      </c>
      <c r="U6" s="20">
        <f>IF($U$4="",0,U4)</f>
        <v>120</v>
      </c>
      <c r="W6" s="6">
        <v>1</v>
      </c>
      <c r="X6" s="7">
        <f>Summary!N3</f>
        <v>44317</v>
      </c>
      <c r="Y6" s="20">
        <f>IF(AB2="",0,AB2)</f>
        <v>13752.58</v>
      </c>
      <c r="Z6" s="20">
        <f>IF($AB$3="",0,Y6*$AB$3/12)</f>
        <v>192.99453933333334</v>
      </c>
      <c r="AA6" s="20">
        <f>SUM(Y6:Z6)</f>
        <v>13945.574539333333</v>
      </c>
      <c r="AB6" s="20">
        <f>IF($AB$4="",0,AB4)</f>
        <v>340</v>
      </c>
      <c r="AD6" s="6">
        <v>1</v>
      </c>
      <c r="AE6" s="7">
        <f>Summary!N3</f>
        <v>44317</v>
      </c>
      <c r="AF6" s="20">
        <f>IF(AI2="",0,AI2)</f>
        <v>1200</v>
      </c>
      <c r="AG6" s="20">
        <f>IF($AI$3="",0,AF6*$AI$3/12)</f>
        <v>15.64</v>
      </c>
      <c r="AH6" s="20">
        <f>SUM(AF6:AG6)</f>
        <v>1215.6400000000001</v>
      </c>
      <c r="AI6" s="20">
        <f>IF($AI$4="",0,AI4)</f>
        <v>36</v>
      </c>
      <c r="AK6" s="6">
        <v>1</v>
      </c>
      <c r="AL6" s="7">
        <f>Summary!N3</f>
        <v>44317</v>
      </c>
      <c r="AM6" s="20">
        <f>IF(AP2="",0,AP2)</f>
        <v>0</v>
      </c>
      <c r="AN6" s="20">
        <f>IF($AP$3="",0,AM6*$AP$3/12)</f>
        <v>0</v>
      </c>
      <c r="AO6" s="20">
        <f>SUM(AM6:AN6)</f>
        <v>0</v>
      </c>
      <c r="AP6" s="20">
        <f>IF($AP$4="",0,AP4)</f>
        <v>0</v>
      </c>
      <c r="AR6" s="6">
        <v>1</v>
      </c>
      <c r="AS6" s="7">
        <f>Summary!N3</f>
        <v>44317</v>
      </c>
      <c r="AT6" s="20">
        <f>IF(AW2="",0,AW2)</f>
        <v>0</v>
      </c>
      <c r="AU6" s="20">
        <f>IF($AW$3="",0,AT6*$AW$3/12)</f>
        <v>0</v>
      </c>
      <c r="AV6" s="20">
        <f>SUM(AT6:AU6)</f>
        <v>0</v>
      </c>
      <c r="AW6" s="20">
        <f>IF($AW$4="",0,AW4)</f>
        <v>0</v>
      </c>
      <c r="AY6" s="6">
        <v>1</v>
      </c>
      <c r="AZ6" s="7">
        <f>Summary!N3</f>
        <v>44317</v>
      </c>
      <c r="BA6" s="20">
        <f>IF(BD2="",0,BD2)</f>
        <v>0</v>
      </c>
      <c r="BB6" s="20">
        <f>IF($BD$3="",0,BA6*$BD$3/12)</f>
        <v>0</v>
      </c>
      <c r="BC6" s="20">
        <f>SUM(BA6:BB6)</f>
        <v>0</v>
      </c>
      <c r="BD6" s="20">
        <f>IF($BD$4="",0,BD4)</f>
        <v>0</v>
      </c>
      <c r="BF6" s="6">
        <v>1</v>
      </c>
      <c r="BG6" s="7">
        <f>Summary!N3</f>
        <v>44317</v>
      </c>
      <c r="BH6" s="20">
        <f>IF(BK2="",0,BK2)</f>
        <v>0</v>
      </c>
      <c r="BI6" s="20">
        <f>IF($BK$3="",0,BH6*$BK$3/12)</f>
        <v>0</v>
      </c>
      <c r="BJ6" s="20">
        <f>SUM(BH6:BI6)</f>
        <v>0</v>
      </c>
      <c r="BK6" s="20">
        <f>IF($BK$4="",0,BK4)</f>
        <v>0</v>
      </c>
      <c r="BM6" s="6">
        <v>1</v>
      </c>
      <c r="BN6" s="7">
        <f>Summary!N3</f>
        <v>44317</v>
      </c>
      <c r="BO6" s="20">
        <f>IF(BR2="",0,BR2)</f>
        <v>0</v>
      </c>
      <c r="BP6" s="20">
        <f>IF($BR$3="",0,BO6*$BR$3/12)</f>
        <v>0</v>
      </c>
      <c r="BQ6" s="20">
        <f>SUM(BO6:BP6)</f>
        <v>0</v>
      </c>
      <c r="BR6" s="20">
        <f>IF($BR$4="",0,BR4)</f>
        <v>0</v>
      </c>
      <c r="BT6" s="6">
        <v>1</v>
      </c>
      <c r="BU6" s="7">
        <f>Summary!N3</f>
        <v>44317</v>
      </c>
      <c r="BV6" s="20">
        <f t="shared" ref="BV6:BV37" si="0">D6+K6+R6+Y6+AF6+AM6+AT6+BA6+BH6+BO6</f>
        <v>25216.550000000003</v>
      </c>
      <c r="BW6" s="20">
        <f t="shared" ref="BW6:BW37" si="1">E6+L6+S6+Z6+AG6+AN6+AU6+BB6+BI6+BP6</f>
        <v>390.69758908333336</v>
      </c>
      <c r="BX6" s="20">
        <f t="shared" ref="BX6:BX37" si="2">F6+M6+T6+AA6+AH6+AO6+AV6+BC6+BJ6+BQ6</f>
        <v>25607.24758908333</v>
      </c>
      <c r="BY6" s="20">
        <f t="shared" ref="BY6:BY37" si="3">G6+N6+U6+AB6+AI6+AP6+AW6+BD6+BK6+BR6</f>
        <v>624</v>
      </c>
    </row>
    <row r="7" spans="2:77" ht="20" customHeight="1" thickBot="1" x14ac:dyDescent="0.25">
      <c r="B7" s="6">
        <f>B6+1</f>
        <v>2</v>
      </c>
      <c r="C7" s="7">
        <f>EDATE(C6,1)</f>
        <v>44348</v>
      </c>
      <c r="D7" s="20">
        <f>F6-G6</f>
        <v>2915.1758749999999</v>
      </c>
      <c r="E7" s="20">
        <f t="shared" ref="E7:E70" si="4">IF($G$3="",0,D7*$G$3/12)</f>
        <v>71.786205921874995</v>
      </c>
      <c r="F7" s="20">
        <f>SUM(D7:E7)</f>
        <v>2986.962080921875</v>
      </c>
      <c r="G7" s="20">
        <f t="shared" ref="G7:G70" si="5">IF(F7=0,0,IF(F7&lt;G6,F7,G6))</f>
        <v>88</v>
      </c>
      <c r="I7" s="6">
        <f t="shared" ref="I7:I70" si="6">I6+1</f>
        <v>2</v>
      </c>
      <c r="J7" s="7">
        <f>EDATE(J6,1)</f>
        <v>44348</v>
      </c>
      <c r="K7" s="20">
        <f>M6-N6</f>
        <v>809.63634141666671</v>
      </c>
      <c r="L7" s="20">
        <f t="shared" ref="L7:L70" si="7">IF($N$3="",0,K7*$N$3/12)</f>
        <v>16.19947379784514</v>
      </c>
      <c r="M7" s="20">
        <f>SUM(K7:L7)</f>
        <v>825.83581521451185</v>
      </c>
      <c r="N7" s="20">
        <f t="shared" ref="N7:N70" si="8">IF(M7=0,0,IF(M7&lt;N6,M7,N6))</f>
        <v>40</v>
      </c>
      <c r="P7" s="6">
        <f t="shared" ref="P7:P70" si="9">P6+1</f>
        <v>2</v>
      </c>
      <c r="Q7" s="7">
        <f>EDATE(Q6,1)</f>
        <v>44348</v>
      </c>
      <c r="R7" s="20">
        <f>T6-U6</f>
        <v>6473.2208333333338</v>
      </c>
      <c r="S7" s="20">
        <f t="shared" ref="S7:S70" si="10">R7*$U$3/12</f>
        <v>92.836775451388903</v>
      </c>
      <c r="T7" s="20">
        <f>SUM(R7:S7)</f>
        <v>6566.057608784723</v>
      </c>
      <c r="U7" s="20">
        <f t="shared" ref="U7:U70" si="11">IF(T7=0,0,IF(T7&lt;U6,T7,U6))</f>
        <v>120</v>
      </c>
      <c r="W7" s="6">
        <f t="shared" ref="W7:W70" si="12">W6+1</f>
        <v>2</v>
      </c>
      <c r="X7" s="7">
        <f>EDATE(X6,1)</f>
        <v>44348</v>
      </c>
      <c r="Y7" s="20">
        <f>AA6-AB6</f>
        <v>13605.574539333333</v>
      </c>
      <c r="Z7" s="20">
        <f t="shared" ref="Z7:Z70" si="13">IF($AB$3="",0,Y7*$AB$3/12)</f>
        <v>190.93156270197775</v>
      </c>
      <c r="AA7" s="20">
        <f>SUM(Y7:Z7)</f>
        <v>13796.50610203531</v>
      </c>
      <c r="AB7" s="20">
        <f t="shared" ref="AB7:AB70" si="14">IF(AA7=0,0,IF(AA7&lt;AB6,AA7,AB6))</f>
        <v>340</v>
      </c>
      <c r="AD7" s="6">
        <f t="shared" ref="AD7:AD70" si="15">AD6+1</f>
        <v>2</v>
      </c>
      <c r="AE7" s="7">
        <f>EDATE(AE6,1)</f>
        <v>44348</v>
      </c>
      <c r="AF7" s="20">
        <f>AH6-AI6</f>
        <v>1179.6400000000001</v>
      </c>
      <c r="AG7" s="20">
        <f t="shared" ref="AG7:AG70" si="16">IF($AI$3="",0,AF7*$AI$3/12)</f>
        <v>15.374641333333336</v>
      </c>
      <c r="AH7" s="20">
        <f>SUM(AF7:AG7)</f>
        <v>1195.0146413333334</v>
      </c>
      <c r="AI7" s="20">
        <f t="shared" ref="AI7:AI70" si="17">IF(AH7=0,0,IF(AH7&lt;AI6,AH7,AI6))</f>
        <v>36</v>
      </c>
      <c r="AK7" s="6">
        <f t="shared" ref="AK7:AK70" si="18">AK6+1</f>
        <v>2</v>
      </c>
      <c r="AL7" s="7">
        <f>EDATE(AL6,1)</f>
        <v>44348</v>
      </c>
      <c r="AM7" s="20">
        <f>AO6-AP6</f>
        <v>0</v>
      </c>
      <c r="AN7" s="20">
        <f t="shared" ref="AN7:AN70" si="19">IF($AP$3="",0,AM7*$AP$3/12)</f>
        <v>0</v>
      </c>
      <c r="AO7" s="20">
        <f>SUM(AM7:AN7)</f>
        <v>0</v>
      </c>
      <c r="AP7" s="20">
        <f t="shared" ref="AP7:AP70" si="20">IF(AO7=0,0,IF(AO7&lt;AP6,AO7,AP6))</f>
        <v>0</v>
      </c>
      <c r="AR7" s="6">
        <f t="shared" ref="AR7:AR70" si="21">AR6+1</f>
        <v>2</v>
      </c>
      <c r="AS7" s="7">
        <f>EDATE(AS6,1)</f>
        <v>44348</v>
      </c>
      <c r="AT7" s="20">
        <f>AV6-AW6</f>
        <v>0</v>
      </c>
      <c r="AU7" s="20">
        <f t="shared" ref="AU7:AU70" si="22">IF($AW$3="",0,AT7*$AW$3/12)</f>
        <v>0</v>
      </c>
      <c r="AV7" s="20">
        <f>SUM(AT7:AU7)</f>
        <v>0</v>
      </c>
      <c r="AW7" s="20">
        <f t="shared" ref="AW7:AW70" si="23">IF(AV7=0,0,IF(AV7&lt;AW6,AV7,AW6))</f>
        <v>0</v>
      </c>
      <c r="AY7" s="6">
        <f t="shared" ref="AY7:AY70" si="24">AY6+1</f>
        <v>2</v>
      </c>
      <c r="AZ7" s="7">
        <f>EDATE(AZ6,1)</f>
        <v>44348</v>
      </c>
      <c r="BA7" s="20">
        <f>BC6-BD6</f>
        <v>0</v>
      </c>
      <c r="BB7" s="20">
        <f t="shared" ref="BB7:BB70" si="25">IF($BD$3="",0,BA7*$BD$3/12)</f>
        <v>0</v>
      </c>
      <c r="BC7" s="20">
        <f>SUM(BA7:BB7)</f>
        <v>0</v>
      </c>
      <c r="BD7" s="20">
        <f t="shared" ref="BD7:BD70" si="26">IF(BC7=0,0,IF(BC7&lt;BD6,BC7,BD6))</f>
        <v>0</v>
      </c>
      <c r="BF7" s="6">
        <f t="shared" ref="BF7:BF70" si="27">BF6+1</f>
        <v>2</v>
      </c>
      <c r="BG7" s="7">
        <f>EDATE(BG6,1)</f>
        <v>44348</v>
      </c>
      <c r="BH7" s="20">
        <f>BJ6-BK6</f>
        <v>0</v>
      </c>
      <c r="BI7" s="20">
        <f t="shared" ref="BI7:BI70" si="28">IF($BK$3="",0,BH7*$BK$3/12)</f>
        <v>0</v>
      </c>
      <c r="BJ7" s="20">
        <f>SUM(BH7:BI7)</f>
        <v>0</v>
      </c>
      <c r="BK7" s="20">
        <f t="shared" ref="BK7:BK70" si="29">IF(BJ7=0,0,IF(BJ7&lt;BK6,BJ7,BK6))</f>
        <v>0</v>
      </c>
      <c r="BM7" s="6">
        <f t="shared" ref="BM7:BM70" si="30">BM6+1</f>
        <v>2</v>
      </c>
      <c r="BN7" s="7">
        <f>EDATE(BN6,1)</f>
        <v>44348</v>
      </c>
      <c r="BO7" s="20">
        <f>BQ6-BR6</f>
        <v>0</v>
      </c>
      <c r="BP7" s="20">
        <f t="shared" ref="BP7:BP70" si="31">IF($BR$3="",0,BO7*$BR$3/12)</f>
        <v>0</v>
      </c>
      <c r="BQ7" s="20">
        <f>SUM(BO7:BP7)</f>
        <v>0</v>
      </c>
      <c r="BR7" s="20">
        <f t="shared" ref="BR7:BR70" si="32">IF(BQ7=0,0,IF(BQ7&lt;BR6,BQ7,BR6))</f>
        <v>0</v>
      </c>
      <c r="BT7" s="6">
        <f t="shared" ref="BT7:BT70" si="33">BT6+1</f>
        <v>2</v>
      </c>
      <c r="BU7" s="7">
        <f>EDATE(BU6,1)</f>
        <v>44348</v>
      </c>
      <c r="BV7" s="20">
        <f t="shared" si="0"/>
        <v>24983.24758908333</v>
      </c>
      <c r="BW7" s="20">
        <f t="shared" si="1"/>
        <v>387.12865920642014</v>
      </c>
      <c r="BX7" s="20">
        <f t="shared" si="2"/>
        <v>25370.376248289755</v>
      </c>
      <c r="BY7" s="20">
        <f t="shared" si="3"/>
        <v>624</v>
      </c>
    </row>
    <row r="8" spans="2:77" ht="20" customHeight="1" thickBot="1" x14ac:dyDescent="0.25">
      <c r="B8" s="6">
        <f t="shared" ref="B8:B71" si="34">B7+1</f>
        <v>3</v>
      </c>
      <c r="C8" s="7">
        <f>EDATE(C7,1)</f>
        <v>44378</v>
      </c>
      <c r="D8" s="20">
        <f t="shared" ref="D8:D71" si="35">F7-G7</f>
        <v>2898.962080921875</v>
      </c>
      <c r="E8" s="20">
        <f t="shared" si="4"/>
        <v>71.38694124270117</v>
      </c>
      <c r="F8" s="20">
        <f>SUM(D8:E8)</f>
        <v>2970.3490221645761</v>
      </c>
      <c r="G8" s="20">
        <f t="shared" si="5"/>
        <v>88</v>
      </c>
      <c r="I8" s="6">
        <f t="shared" si="6"/>
        <v>3</v>
      </c>
      <c r="J8" s="7">
        <f>EDATE(J7,1)</f>
        <v>44378</v>
      </c>
      <c r="K8" s="20">
        <f t="shared" ref="K8:K71" si="36">M7-N7</f>
        <v>785.83581521451185</v>
      </c>
      <c r="L8" s="20">
        <f t="shared" si="7"/>
        <v>15.723264936083693</v>
      </c>
      <c r="M8" s="20">
        <f>SUM(K8:L8)</f>
        <v>801.55908015059549</v>
      </c>
      <c r="N8" s="20">
        <f t="shared" si="8"/>
        <v>40</v>
      </c>
      <c r="P8" s="6">
        <f t="shared" si="9"/>
        <v>3</v>
      </c>
      <c r="Q8" s="7">
        <f>EDATE(Q7,1)</f>
        <v>44378</v>
      </c>
      <c r="R8" s="20">
        <f t="shared" ref="R8:R71" si="37">T7-U7</f>
        <v>6446.057608784723</v>
      </c>
      <c r="S8" s="20">
        <f t="shared" si="10"/>
        <v>92.447209539320909</v>
      </c>
      <c r="T8" s="20">
        <f>SUM(R8:S8)</f>
        <v>6538.5048183240442</v>
      </c>
      <c r="U8" s="20">
        <f t="shared" si="11"/>
        <v>120</v>
      </c>
      <c r="W8" s="6">
        <f t="shared" si="12"/>
        <v>3</v>
      </c>
      <c r="X8" s="7">
        <f>EDATE(X7,1)</f>
        <v>44378</v>
      </c>
      <c r="Y8" s="20">
        <f t="shared" ref="Y8:Y71" si="38">AA7-AB7</f>
        <v>13456.50610203531</v>
      </c>
      <c r="Z8" s="20">
        <f t="shared" si="13"/>
        <v>188.8396356318955</v>
      </c>
      <c r="AA8" s="20">
        <f>SUM(Y8:Z8)</f>
        <v>13645.345737667205</v>
      </c>
      <c r="AB8" s="20">
        <f t="shared" si="14"/>
        <v>340</v>
      </c>
      <c r="AD8" s="6">
        <f t="shared" si="15"/>
        <v>3</v>
      </c>
      <c r="AE8" s="7">
        <f>EDATE(AE7,1)</f>
        <v>44378</v>
      </c>
      <c r="AF8" s="20">
        <f t="shared" ref="AF8:AF71" si="39">AH7-AI7</f>
        <v>1159.0146413333334</v>
      </c>
      <c r="AG8" s="20">
        <f t="shared" si="16"/>
        <v>15.105824158711114</v>
      </c>
      <c r="AH8" s="20">
        <f>SUM(AF8:AG8)</f>
        <v>1174.1204654920446</v>
      </c>
      <c r="AI8" s="20">
        <f t="shared" si="17"/>
        <v>36</v>
      </c>
      <c r="AK8" s="6">
        <f t="shared" si="18"/>
        <v>3</v>
      </c>
      <c r="AL8" s="7">
        <f>EDATE(AL7,1)</f>
        <v>44378</v>
      </c>
      <c r="AM8" s="20">
        <f t="shared" ref="AM8:AM71" si="40">AO7-AP7</f>
        <v>0</v>
      </c>
      <c r="AN8" s="20">
        <f t="shared" si="19"/>
        <v>0</v>
      </c>
      <c r="AO8" s="20">
        <f>SUM(AM8:AN8)</f>
        <v>0</v>
      </c>
      <c r="AP8" s="20">
        <f t="shared" si="20"/>
        <v>0</v>
      </c>
      <c r="AR8" s="6">
        <f t="shared" si="21"/>
        <v>3</v>
      </c>
      <c r="AS8" s="7">
        <f>EDATE(AS7,1)</f>
        <v>44378</v>
      </c>
      <c r="AT8" s="20">
        <f t="shared" ref="AT8:AT71" si="41">AV7-AW7</f>
        <v>0</v>
      </c>
      <c r="AU8" s="20">
        <f t="shared" si="22"/>
        <v>0</v>
      </c>
      <c r="AV8" s="20">
        <f>SUM(AT8:AU8)</f>
        <v>0</v>
      </c>
      <c r="AW8" s="20">
        <f t="shared" si="23"/>
        <v>0</v>
      </c>
      <c r="AY8" s="6">
        <f t="shared" si="24"/>
        <v>3</v>
      </c>
      <c r="AZ8" s="7">
        <f>EDATE(AZ7,1)</f>
        <v>44378</v>
      </c>
      <c r="BA8" s="20">
        <f t="shared" ref="BA8:BA71" si="42">BC7-BD7</f>
        <v>0</v>
      </c>
      <c r="BB8" s="20">
        <f t="shared" si="25"/>
        <v>0</v>
      </c>
      <c r="BC8" s="20">
        <f>SUM(BA8:BB8)</f>
        <v>0</v>
      </c>
      <c r="BD8" s="20">
        <f t="shared" si="26"/>
        <v>0</v>
      </c>
      <c r="BF8" s="6">
        <f t="shared" si="27"/>
        <v>3</v>
      </c>
      <c r="BG8" s="7">
        <f>EDATE(BG7,1)</f>
        <v>44378</v>
      </c>
      <c r="BH8" s="20">
        <f t="shared" ref="BH8:BH71" si="43">BJ7-BK7</f>
        <v>0</v>
      </c>
      <c r="BI8" s="20">
        <f t="shared" si="28"/>
        <v>0</v>
      </c>
      <c r="BJ8" s="20">
        <f>SUM(BH8:BI8)</f>
        <v>0</v>
      </c>
      <c r="BK8" s="20">
        <f t="shared" si="29"/>
        <v>0</v>
      </c>
      <c r="BM8" s="6">
        <f t="shared" si="30"/>
        <v>3</v>
      </c>
      <c r="BN8" s="7">
        <f>EDATE(BN7,1)</f>
        <v>44378</v>
      </c>
      <c r="BO8" s="20">
        <f t="shared" ref="BO8:BO71" si="44">BQ7-BR7</f>
        <v>0</v>
      </c>
      <c r="BP8" s="20">
        <f t="shared" si="31"/>
        <v>0</v>
      </c>
      <c r="BQ8" s="20">
        <f>SUM(BO8:BP8)</f>
        <v>0</v>
      </c>
      <c r="BR8" s="20">
        <f t="shared" si="32"/>
        <v>0</v>
      </c>
      <c r="BT8" s="6">
        <f t="shared" si="33"/>
        <v>3</v>
      </c>
      <c r="BU8" s="7">
        <f>EDATE(BU7,1)</f>
        <v>44378</v>
      </c>
      <c r="BV8" s="20">
        <f t="shared" si="0"/>
        <v>24746.376248289755</v>
      </c>
      <c r="BW8" s="20">
        <f t="shared" si="1"/>
        <v>383.50287550871241</v>
      </c>
      <c r="BX8" s="20">
        <f t="shared" si="2"/>
        <v>25129.879123798462</v>
      </c>
      <c r="BY8" s="20">
        <f t="shared" si="3"/>
        <v>624</v>
      </c>
    </row>
    <row r="9" spans="2:77" ht="20" customHeight="1" thickBot="1" x14ac:dyDescent="0.25">
      <c r="B9" s="6">
        <f t="shared" si="34"/>
        <v>4</v>
      </c>
      <c r="C9" s="7">
        <f>EDATE(C8,1)</f>
        <v>44409</v>
      </c>
      <c r="D9" s="20">
        <f t="shared" si="35"/>
        <v>2882.3490221645761</v>
      </c>
      <c r="E9" s="20">
        <f t="shared" si="4"/>
        <v>70.977844670802682</v>
      </c>
      <c r="F9" s="20">
        <f>SUM(D9:E9)</f>
        <v>2953.326866835379</v>
      </c>
      <c r="G9" s="20">
        <f t="shared" si="5"/>
        <v>88</v>
      </c>
      <c r="I9" s="6">
        <f t="shared" si="6"/>
        <v>4</v>
      </c>
      <c r="J9" s="7">
        <f>EDATE(J8,1)</f>
        <v>44409</v>
      </c>
      <c r="K9" s="20">
        <f t="shared" si="36"/>
        <v>761.55908015059549</v>
      </c>
      <c r="L9" s="20">
        <f t="shared" si="7"/>
        <v>15.237527928679832</v>
      </c>
      <c r="M9" s="20">
        <f>SUM(K9:L9)</f>
        <v>776.7966080792753</v>
      </c>
      <c r="N9" s="20">
        <f t="shared" si="8"/>
        <v>40</v>
      </c>
      <c r="P9" s="6">
        <f t="shared" si="9"/>
        <v>4</v>
      </c>
      <c r="Q9" s="7">
        <f>EDATE(Q8,1)</f>
        <v>44409</v>
      </c>
      <c r="R9" s="20">
        <f t="shared" si="37"/>
        <v>6418.5048183240442</v>
      </c>
      <c r="S9" s="20">
        <f t="shared" si="10"/>
        <v>92.052056602797336</v>
      </c>
      <c r="T9" s="20">
        <f>SUM(R9:S9)</f>
        <v>6510.5568749268414</v>
      </c>
      <c r="U9" s="20">
        <f t="shared" si="11"/>
        <v>120</v>
      </c>
      <c r="W9" s="6">
        <f t="shared" si="12"/>
        <v>4</v>
      </c>
      <c r="X9" s="7">
        <f>EDATE(X8,1)</f>
        <v>44409</v>
      </c>
      <c r="Y9" s="20">
        <f t="shared" si="38"/>
        <v>13305.345737667205</v>
      </c>
      <c r="Z9" s="20">
        <f t="shared" si="13"/>
        <v>186.71835185192978</v>
      </c>
      <c r="AA9" s="20">
        <f>SUM(Y9:Z9)</f>
        <v>13492.064089519135</v>
      </c>
      <c r="AB9" s="20">
        <f t="shared" si="14"/>
        <v>340</v>
      </c>
      <c r="AD9" s="6">
        <f t="shared" si="15"/>
        <v>4</v>
      </c>
      <c r="AE9" s="7">
        <f>EDATE(AE8,1)</f>
        <v>44409</v>
      </c>
      <c r="AF9" s="20">
        <f t="shared" si="39"/>
        <v>1138.1204654920446</v>
      </c>
      <c r="AG9" s="20">
        <f t="shared" si="16"/>
        <v>14.833503400246315</v>
      </c>
      <c r="AH9" s="20">
        <f>SUM(AF9:AG9)</f>
        <v>1152.953968892291</v>
      </c>
      <c r="AI9" s="20">
        <f t="shared" si="17"/>
        <v>36</v>
      </c>
      <c r="AK9" s="6">
        <f t="shared" si="18"/>
        <v>4</v>
      </c>
      <c r="AL9" s="7">
        <f>EDATE(AL8,1)</f>
        <v>44409</v>
      </c>
      <c r="AM9" s="20">
        <f t="shared" si="40"/>
        <v>0</v>
      </c>
      <c r="AN9" s="20">
        <f t="shared" si="19"/>
        <v>0</v>
      </c>
      <c r="AO9" s="20">
        <f>SUM(AM9:AN9)</f>
        <v>0</v>
      </c>
      <c r="AP9" s="20">
        <f t="shared" si="20"/>
        <v>0</v>
      </c>
      <c r="AR9" s="6">
        <f t="shared" si="21"/>
        <v>4</v>
      </c>
      <c r="AS9" s="7">
        <f>EDATE(AS8,1)</f>
        <v>44409</v>
      </c>
      <c r="AT9" s="20">
        <f t="shared" si="41"/>
        <v>0</v>
      </c>
      <c r="AU9" s="20">
        <f t="shared" si="22"/>
        <v>0</v>
      </c>
      <c r="AV9" s="20">
        <f>SUM(AT9:AU9)</f>
        <v>0</v>
      </c>
      <c r="AW9" s="20">
        <f t="shared" si="23"/>
        <v>0</v>
      </c>
      <c r="AY9" s="6">
        <f t="shared" si="24"/>
        <v>4</v>
      </c>
      <c r="AZ9" s="7">
        <f>EDATE(AZ8,1)</f>
        <v>44409</v>
      </c>
      <c r="BA9" s="20">
        <f t="shared" si="42"/>
        <v>0</v>
      </c>
      <c r="BB9" s="20">
        <f t="shared" si="25"/>
        <v>0</v>
      </c>
      <c r="BC9" s="20">
        <f>SUM(BA9:BB9)</f>
        <v>0</v>
      </c>
      <c r="BD9" s="20">
        <f t="shared" si="26"/>
        <v>0</v>
      </c>
      <c r="BF9" s="6">
        <f t="shared" si="27"/>
        <v>4</v>
      </c>
      <c r="BG9" s="7">
        <f>EDATE(BG8,1)</f>
        <v>44409</v>
      </c>
      <c r="BH9" s="20">
        <f t="shared" si="43"/>
        <v>0</v>
      </c>
      <c r="BI9" s="20">
        <f t="shared" si="28"/>
        <v>0</v>
      </c>
      <c r="BJ9" s="20">
        <f>SUM(BH9:BI9)</f>
        <v>0</v>
      </c>
      <c r="BK9" s="20">
        <f t="shared" si="29"/>
        <v>0</v>
      </c>
      <c r="BM9" s="6">
        <f t="shared" si="30"/>
        <v>4</v>
      </c>
      <c r="BN9" s="7">
        <f>EDATE(BN8,1)</f>
        <v>44409</v>
      </c>
      <c r="BO9" s="20">
        <f t="shared" si="44"/>
        <v>0</v>
      </c>
      <c r="BP9" s="20">
        <f t="shared" si="31"/>
        <v>0</v>
      </c>
      <c r="BQ9" s="20">
        <f>SUM(BO9:BP9)</f>
        <v>0</v>
      </c>
      <c r="BR9" s="20">
        <f t="shared" si="32"/>
        <v>0</v>
      </c>
      <c r="BT9" s="6">
        <f t="shared" si="33"/>
        <v>4</v>
      </c>
      <c r="BU9" s="7">
        <f>EDATE(BU8,1)</f>
        <v>44409</v>
      </c>
      <c r="BV9" s="20">
        <f t="shared" si="0"/>
        <v>24505.879123798462</v>
      </c>
      <c r="BW9" s="20">
        <f t="shared" si="1"/>
        <v>379.8192844544559</v>
      </c>
      <c r="BX9" s="20">
        <f t="shared" si="2"/>
        <v>24885.698408252923</v>
      </c>
      <c r="BY9" s="20">
        <f t="shared" si="3"/>
        <v>624</v>
      </c>
    </row>
    <row r="10" spans="2:77" ht="20" customHeight="1" thickBot="1" x14ac:dyDescent="0.25">
      <c r="B10" s="6">
        <f t="shared" si="34"/>
        <v>5</v>
      </c>
      <c r="C10" s="7">
        <f t="shared" ref="C10:C73" si="45">EDATE(C9,1)</f>
        <v>44440</v>
      </c>
      <c r="D10" s="20">
        <f t="shared" si="35"/>
        <v>2865.326866835379</v>
      </c>
      <c r="E10" s="20">
        <f t="shared" si="4"/>
        <v>70.558674095821203</v>
      </c>
      <c r="F10" s="20">
        <f t="shared" ref="F10:F73" si="46">SUM(D10:E10)</f>
        <v>2935.8855409312</v>
      </c>
      <c r="G10" s="20">
        <f t="shared" si="5"/>
        <v>88</v>
      </c>
      <c r="I10" s="6">
        <f t="shared" si="6"/>
        <v>5</v>
      </c>
      <c r="J10" s="7">
        <f t="shared" ref="J10:J73" si="47">EDATE(J9,1)</f>
        <v>44440</v>
      </c>
      <c r="K10" s="20">
        <f t="shared" si="36"/>
        <v>736.7966080792753</v>
      </c>
      <c r="L10" s="20">
        <f t="shared" si="7"/>
        <v>14.742072133319502</v>
      </c>
      <c r="M10" s="20">
        <f t="shared" ref="M10:M73" si="48">SUM(K10:L10)</f>
        <v>751.53868021259484</v>
      </c>
      <c r="N10" s="20">
        <f t="shared" si="8"/>
        <v>40</v>
      </c>
      <c r="P10" s="6">
        <f t="shared" si="9"/>
        <v>5</v>
      </c>
      <c r="Q10" s="7">
        <f t="shared" ref="Q10:Q73" si="49">EDATE(Q9,1)</f>
        <v>44440</v>
      </c>
      <c r="R10" s="20">
        <f t="shared" si="37"/>
        <v>6390.5568749268414</v>
      </c>
      <c r="S10" s="20">
        <f t="shared" si="10"/>
        <v>91.651236514575785</v>
      </c>
      <c r="T10" s="20">
        <f t="shared" ref="T10:T73" si="50">SUM(R10:S10)</f>
        <v>6482.2081114414168</v>
      </c>
      <c r="U10" s="20">
        <f t="shared" si="11"/>
        <v>120</v>
      </c>
      <c r="W10" s="6">
        <f t="shared" si="12"/>
        <v>5</v>
      </c>
      <c r="X10" s="7">
        <f t="shared" ref="X10:X73" si="51">EDATE(X9,1)</f>
        <v>44440</v>
      </c>
      <c r="Y10" s="20">
        <f t="shared" si="38"/>
        <v>13152.064089519135</v>
      </c>
      <c r="Z10" s="20">
        <f t="shared" si="13"/>
        <v>184.5672993895852</v>
      </c>
      <c r="AA10" s="20">
        <f t="shared" ref="AA10:AA73" si="52">SUM(Y10:Z10)</f>
        <v>13336.631388908721</v>
      </c>
      <c r="AB10" s="20">
        <f t="shared" si="14"/>
        <v>340</v>
      </c>
      <c r="AD10" s="6">
        <f t="shared" si="15"/>
        <v>5</v>
      </c>
      <c r="AE10" s="7">
        <f t="shared" ref="AE10:AE73" si="53">EDATE(AE9,1)</f>
        <v>44440</v>
      </c>
      <c r="AF10" s="20">
        <f t="shared" si="39"/>
        <v>1116.953968892291</v>
      </c>
      <c r="AG10" s="20">
        <f t="shared" si="16"/>
        <v>14.557633394562862</v>
      </c>
      <c r="AH10" s="20">
        <f t="shared" ref="AH10:AH73" si="54">SUM(AF10:AG10)</f>
        <v>1131.5116022868538</v>
      </c>
      <c r="AI10" s="20">
        <f t="shared" si="17"/>
        <v>36</v>
      </c>
      <c r="AK10" s="6">
        <f t="shared" si="18"/>
        <v>5</v>
      </c>
      <c r="AL10" s="7">
        <f t="shared" ref="AL10:AL73" si="55">EDATE(AL9,1)</f>
        <v>44440</v>
      </c>
      <c r="AM10" s="20">
        <f t="shared" si="40"/>
        <v>0</v>
      </c>
      <c r="AN10" s="20">
        <f t="shared" si="19"/>
        <v>0</v>
      </c>
      <c r="AO10" s="20">
        <f t="shared" ref="AO10:AO73" si="56">SUM(AM10:AN10)</f>
        <v>0</v>
      </c>
      <c r="AP10" s="20">
        <f t="shared" si="20"/>
        <v>0</v>
      </c>
      <c r="AR10" s="6">
        <f t="shared" si="21"/>
        <v>5</v>
      </c>
      <c r="AS10" s="7">
        <f t="shared" ref="AS10:AS73" si="57">EDATE(AS9,1)</f>
        <v>44440</v>
      </c>
      <c r="AT10" s="20">
        <f t="shared" si="41"/>
        <v>0</v>
      </c>
      <c r="AU10" s="20">
        <f t="shared" si="22"/>
        <v>0</v>
      </c>
      <c r="AV10" s="20">
        <f t="shared" ref="AV10:AV73" si="58">SUM(AT10:AU10)</f>
        <v>0</v>
      </c>
      <c r="AW10" s="20">
        <f t="shared" si="23"/>
        <v>0</v>
      </c>
      <c r="AY10" s="6">
        <f t="shared" si="24"/>
        <v>5</v>
      </c>
      <c r="AZ10" s="7">
        <f t="shared" ref="AZ10:AZ73" si="59">EDATE(AZ9,1)</f>
        <v>44440</v>
      </c>
      <c r="BA10" s="20">
        <f t="shared" si="42"/>
        <v>0</v>
      </c>
      <c r="BB10" s="20">
        <f t="shared" si="25"/>
        <v>0</v>
      </c>
      <c r="BC10" s="20">
        <f t="shared" ref="BC10:BC73" si="60">SUM(BA10:BB10)</f>
        <v>0</v>
      </c>
      <c r="BD10" s="20">
        <f t="shared" si="26"/>
        <v>0</v>
      </c>
      <c r="BF10" s="6">
        <f t="shared" si="27"/>
        <v>5</v>
      </c>
      <c r="BG10" s="7">
        <f t="shared" ref="BG10:BG73" si="61">EDATE(BG9,1)</f>
        <v>44440</v>
      </c>
      <c r="BH10" s="20">
        <f t="shared" si="43"/>
        <v>0</v>
      </c>
      <c r="BI10" s="20">
        <f t="shared" si="28"/>
        <v>0</v>
      </c>
      <c r="BJ10" s="20">
        <f t="shared" ref="BJ10:BJ73" si="62">SUM(BH10:BI10)</f>
        <v>0</v>
      </c>
      <c r="BK10" s="20">
        <f t="shared" si="29"/>
        <v>0</v>
      </c>
      <c r="BM10" s="6">
        <f t="shared" si="30"/>
        <v>5</v>
      </c>
      <c r="BN10" s="7">
        <f t="shared" ref="BN10:BN73" si="63">EDATE(BN9,1)</f>
        <v>44440</v>
      </c>
      <c r="BO10" s="20">
        <f t="shared" si="44"/>
        <v>0</v>
      </c>
      <c r="BP10" s="20">
        <f t="shared" si="31"/>
        <v>0</v>
      </c>
      <c r="BQ10" s="20">
        <f t="shared" ref="BQ10:BQ73" si="64">SUM(BO10:BP10)</f>
        <v>0</v>
      </c>
      <c r="BR10" s="20">
        <f t="shared" si="32"/>
        <v>0</v>
      </c>
      <c r="BT10" s="6">
        <f t="shared" si="33"/>
        <v>5</v>
      </c>
      <c r="BU10" s="7">
        <f t="shared" ref="BU10:BU73" si="65">EDATE(BU9,1)</f>
        <v>44440</v>
      </c>
      <c r="BV10" s="20">
        <f t="shared" si="0"/>
        <v>24261.698408252923</v>
      </c>
      <c r="BW10" s="20">
        <f t="shared" si="1"/>
        <v>376.07691552786451</v>
      </c>
      <c r="BX10" s="20">
        <f t="shared" si="2"/>
        <v>24637.775323780785</v>
      </c>
      <c r="BY10" s="20">
        <f t="shared" si="3"/>
        <v>624</v>
      </c>
    </row>
    <row r="11" spans="2:77" ht="20" customHeight="1" thickBot="1" x14ac:dyDescent="0.25">
      <c r="B11" s="6">
        <f t="shared" si="34"/>
        <v>6</v>
      </c>
      <c r="C11" s="7">
        <f t="shared" si="45"/>
        <v>44470</v>
      </c>
      <c r="D11" s="20">
        <f t="shared" si="35"/>
        <v>2847.8855409312</v>
      </c>
      <c r="E11" s="20">
        <f t="shared" si="4"/>
        <v>70.129181445430802</v>
      </c>
      <c r="F11" s="20">
        <f t="shared" si="46"/>
        <v>2918.0147223766307</v>
      </c>
      <c r="G11" s="20">
        <f t="shared" si="5"/>
        <v>88</v>
      </c>
      <c r="I11" s="6">
        <f t="shared" si="6"/>
        <v>6</v>
      </c>
      <c r="J11" s="7">
        <f t="shared" si="47"/>
        <v>44470</v>
      </c>
      <c r="K11" s="20">
        <f t="shared" si="36"/>
        <v>711.53868021259484</v>
      </c>
      <c r="L11" s="20">
        <f t="shared" si="7"/>
        <v>14.236703093253668</v>
      </c>
      <c r="M11" s="20">
        <f t="shared" si="48"/>
        <v>725.77538330584855</v>
      </c>
      <c r="N11" s="20">
        <f t="shared" si="8"/>
        <v>40</v>
      </c>
      <c r="P11" s="6">
        <f t="shared" si="9"/>
        <v>6</v>
      </c>
      <c r="Q11" s="7">
        <f t="shared" si="49"/>
        <v>44470</v>
      </c>
      <c r="R11" s="20">
        <f t="shared" si="37"/>
        <v>6362.2081114414168</v>
      </c>
      <c r="S11" s="20">
        <f t="shared" si="10"/>
        <v>91.24466799825565</v>
      </c>
      <c r="T11" s="20">
        <f t="shared" si="50"/>
        <v>6453.4527794396727</v>
      </c>
      <c r="U11" s="20">
        <f t="shared" si="11"/>
        <v>120</v>
      </c>
      <c r="W11" s="6">
        <f t="shared" si="12"/>
        <v>6</v>
      </c>
      <c r="X11" s="7">
        <f t="shared" si="51"/>
        <v>44470</v>
      </c>
      <c r="Y11" s="20">
        <f t="shared" si="38"/>
        <v>12996.631388908721</v>
      </c>
      <c r="Z11" s="20">
        <f t="shared" si="13"/>
        <v>182.38606049101907</v>
      </c>
      <c r="AA11" s="20">
        <f t="shared" si="52"/>
        <v>13179.01744939974</v>
      </c>
      <c r="AB11" s="20">
        <f t="shared" si="14"/>
        <v>340</v>
      </c>
      <c r="AD11" s="6">
        <f t="shared" si="15"/>
        <v>6</v>
      </c>
      <c r="AE11" s="7">
        <f t="shared" si="53"/>
        <v>44470</v>
      </c>
      <c r="AF11" s="20">
        <f t="shared" si="39"/>
        <v>1095.5116022868538</v>
      </c>
      <c r="AG11" s="20">
        <f t="shared" si="16"/>
        <v>14.278167883138662</v>
      </c>
      <c r="AH11" s="20">
        <f t="shared" si="54"/>
        <v>1109.7897701699924</v>
      </c>
      <c r="AI11" s="20">
        <f t="shared" si="17"/>
        <v>36</v>
      </c>
      <c r="AK11" s="6">
        <f t="shared" si="18"/>
        <v>6</v>
      </c>
      <c r="AL11" s="7">
        <f t="shared" si="55"/>
        <v>44470</v>
      </c>
      <c r="AM11" s="20">
        <f t="shared" si="40"/>
        <v>0</v>
      </c>
      <c r="AN11" s="20">
        <f t="shared" si="19"/>
        <v>0</v>
      </c>
      <c r="AO11" s="20">
        <f t="shared" si="56"/>
        <v>0</v>
      </c>
      <c r="AP11" s="20">
        <f t="shared" si="20"/>
        <v>0</v>
      </c>
      <c r="AR11" s="6">
        <f t="shared" si="21"/>
        <v>6</v>
      </c>
      <c r="AS11" s="7">
        <f t="shared" si="57"/>
        <v>44470</v>
      </c>
      <c r="AT11" s="20">
        <f t="shared" si="41"/>
        <v>0</v>
      </c>
      <c r="AU11" s="20">
        <f t="shared" si="22"/>
        <v>0</v>
      </c>
      <c r="AV11" s="20">
        <f t="shared" si="58"/>
        <v>0</v>
      </c>
      <c r="AW11" s="20">
        <f t="shared" si="23"/>
        <v>0</v>
      </c>
      <c r="AY11" s="6">
        <f t="shared" si="24"/>
        <v>6</v>
      </c>
      <c r="AZ11" s="7">
        <f t="shared" si="59"/>
        <v>44470</v>
      </c>
      <c r="BA11" s="20">
        <f t="shared" si="42"/>
        <v>0</v>
      </c>
      <c r="BB11" s="20">
        <f t="shared" si="25"/>
        <v>0</v>
      </c>
      <c r="BC11" s="20">
        <f t="shared" si="60"/>
        <v>0</v>
      </c>
      <c r="BD11" s="20">
        <f t="shared" si="26"/>
        <v>0</v>
      </c>
      <c r="BF11" s="6">
        <f t="shared" si="27"/>
        <v>6</v>
      </c>
      <c r="BG11" s="7">
        <f t="shared" si="61"/>
        <v>44470</v>
      </c>
      <c r="BH11" s="20">
        <f t="shared" si="43"/>
        <v>0</v>
      </c>
      <c r="BI11" s="20">
        <f t="shared" si="28"/>
        <v>0</v>
      </c>
      <c r="BJ11" s="20">
        <f t="shared" si="62"/>
        <v>0</v>
      </c>
      <c r="BK11" s="20">
        <f t="shared" si="29"/>
        <v>0</v>
      </c>
      <c r="BM11" s="6">
        <f t="shared" si="30"/>
        <v>6</v>
      </c>
      <c r="BN11" s="7">
        <f t="shared" si="63"/>
        <v>44470</v>
      </c>
      <c r="BO11" s="20">
        <f t="shared" si="44"/>
        <v>0</v>
      </c>
      <c r="BP11" s="20">
        <f t="shared" si="31"/>
        <v>0</v>
      </c>
      <c r="BQ11" s="20">
        <f t="shared" si="64"/>
        <v>0</v>
      </c>
      <c r="BR11" s="20">
        <f t="shared" si="32"/>
        <v>0</v>
      </c>
      <c r="BT11" s="6">
        <f t="shared" si="33"/>
        <v>6</v>
      </c>
      <c r="BU11" s="7">
        <f t="shared" si="65"/>
        <v>44470</v>
      </c>
      <c r="BV11" s="20">
        <f t="shared" si="0"/>
        <v>24013.775323780785</v>
      </c>
      <c r="BW11" s="20">
        <f t="shared" si="1"/>
        <v>372.27478091109788</v>
      </c>
      <c r="BX11" s="20">
        <f t="shared" si="2"/>
        <v>24386.050104691883</v>
      </c>
      <c r="BY11" s="20">
        <f t="shared" si="3"/>
        <v>624</v>
      </c>
    </row>
    <row r="12" spans="2:77" ht="20" customHeight="1" thickBot="1" x14ac:dyDescent="0.25">
      <c r="B12" s="6">
        <f t="shared" si="34"/>
        <v>7</v>
      </c>
      <c r="C12" s="7">
        <f t="shared" si="45"/>
        <v>44501</v>
      </c>
      <c r="D12" s="20">
        <f t="shared" si="35"/>
        <v>2830.0147223766307</v>
      </c>
      <c r="E12" s="20">
        <f t="shared" si="4"/>
        <v>69.689112538524526</v>
      </c>
      <c r="F12" s="20">
        <f t="shared" si="46"/>
        <v>2899.7038349151553</v>
      </c>
      <c r="G12" s="20">
        <f t="shared" si="5"/>
        <v>88</v>
      </c>
      <c r="I12" s="6">
        <f t="shared" si="6"/>
        <v>7</v>
      </c>
      <c r="J12" s="7">
        <f t="shared" si="47"/>
        <v>44501</v>
      </c>
      <c r="K12" s="20">
        <f t="shared" si="36"/>
        <v>685.77538330584855</v>
      </c>
      <c r="L12" s="20">
        <f t="shared" si="7"/>
        <v>13.721222460977854</v>
      </c>
      <c r="M12" s="20">
        <f t="shared" si="48"/>
        <v>699.49660576682641</v>
      </c>
      <c r="N12" s="20">
        <f t="shared" si="8"/>
        <v>40</v>
      </c>
      <c r="P12" s="6">
        <f t="shared" si="9"/>
        <v>7</v>
      </c>
      <c r="Q12" s="7">
        <f t="shared" si="49"/>
        <v>44501</v>
      </c>
      <c r="R12" s="20">
        <f t="shared" si="37"/>
        <v>6333.4527794396727</v>
      </c>
      <c r="S12" s="20">
        <f t="shared" si="10"/>
        <v>90.832268611797303</v>
      </c>
      <c r="T12" s="20">
        <f t="shared" si="50"/>
        <v>6424.2850480514699</v>
      </c>
      <c r="U12" s="20">
        <f t="shared" si="11"/>
        <v>120</v>
      </c>
      <c r="W12" s="6">
        <f t="shared" si="12"/>
        <v>7</v>
      </c>
      <c r="X12" s="7">
        <f t="shared" si="51"/>
        <v>44501</v>
      </c>
      <c r="Y12" s="20">
        <f t="shared" si="38"/>
        <v>12839.01744939974</v>
      </c>
      <c r="Z12" s="20">
        <f t="shared" si="13"/>
        <v>180.17421153990969</v>
      </c>
      <c r="AA12" s="20">
        <f t="shared" si="52"/>
        <v>13019.19166093965</v>
      </c>
      <c r="AB12" s="20">
        <f t="shared" si="14"/>
        <v>340</v>
      </c>
      <c r="AD12" s="6">
        <f t="shared" si="15"/>
        <v>7</v>
      </c>
      <c r="AE12" s="7">
        <f t="shared" si="53"/>
        <v>44501</v>
      </c>
      <c r="AF12" s="20">
        <f t="shared" si="39"/>
        <v>1073.7897701699924</v>
      </c>
      <c r="AG12" s="20">
        <f t="shared" si="16"/>
        <v>13.995060004548902</v>
      </c>
      <c r="AH12" s="20">
        <f t="shared" si="54"/>
        <v>1087.7848301745412</v>
      </c>
      <c r="AI12" s="20">
        <f t="shared" si="17"/>
        <v>36</v>
      </c>
      <c r="AK12" s="6">
        <f t="shared" si="18"/>
        <v>7</v>
      </c>
      <c r="AL12" s="7">
        <f t="shared" si="55"/>
        <v>44501</v>
      </c>
      <c r="AM12" s="20">
        <f t="shared" si="40"/>
        <v>0</v>
      </c>
      <c r="AN12" s="20">
        <f t="shared" si="19"/>
        <v>0</v>
      </c>
      <c r="AO12" s="20">
        <f t="shared" si="56"/>
        <v>0</v>
      </c>
      <c r="AP12" s="20">
        <f t="shared" si="20"/>
        <v>0</v>
      </c>
      <c r="AR12" s="6">
        <f t="shared" si="21"/>
        <v>7</v>
      </c>
      <c r="AS12" s="7">
        <f t="shared" si="57"/>
        <v>44501</v>
      </c>
      <c r="AT12" s="20">
        <f t="shared" si="41"/>
        <v>0</v>
      </c>
      <c r="AU12" s="20">
        <f t="shared" si="22"/>
        <v>0</v>
      </c>
      <c r="AV12" s="20">
        <f t="shared" si="58"/>
        <v>0</v>
      </c>
      <c r="AW12" s="20">
        <f t="shared" si="23"/>
        <v>0</v>
      </c>
      <c r="AY12" s="6">
        <f t="shared" si="24"/>
        <v>7</v>
      </c>
      <c r="AZ12" s="7">
        <f t="shared" si="59"/>
        <v>44501</v>
      </c>
      <c r="BA12" s="20">
        <f t="shared" si="42"/>
        <v>0</v>
      </c>
      <c r="BB12" s="20">
        <f t="shared" si="25"/>
        <v>0</v>
      </c>
      <c r="BC12" s="20">
        <f t="shared" si="60"/>
        <v>0</v>
      </c>
      <c r="BD12" s="20">
        <f t="shared" si="26"/>
        <v>0</v>
      </c>
      <c r="BF12" s="6">
        <f t="shared" si="27"/>
        <v>7</v>
      </c>
      <c r="BG12" s="7">
        <f t="shared" si="61"/>
        <v>44501</v>
      </c>
      <c r="BH12" s="20">
        <f t="shared" si="43"/>
        <v>0</v>
      </c>
      <c r="BI12" s="20">
        <f t="shared" si="28"/>
        <v>0</v>
      </c>
      <c r="BJ12" s="20">
        <f t="shared" si="62"/>
        <v>0</v>
      </c>
      <c r="BK12" s="20">
        <f t="shared" si="29"/>
        <v>0</v>
      </c>
      <c r="BM12" s="6">
        <f t="shared" si="30"/>
        <v>7</v>
      </c>
      <c r="BN12" s="7">
        <f t="shared" si="63"/>
        <v>44501</v>
      </c>
      <c r="BO12" s="20">
        <f t="shared" si="44"/>
        <v>0</v>
      </c>
      <c r="BP12" s="20">
        <f t="shared" si="31"/>
        <v>0</v>
      </c>
      <c r="BQ12" s="20">
        <f t="shared" si="64"/>
        <v>0</v>
      </c>
      <c r="BR12" s="20">
        <f t="shared" si="32"/>
        <v>0</v>
      </c>
      <c r="BT12" s="6">
        <f t="shared" si="33"/>
        <v>7</v>
      </c>
      <c r="BU12" s="7">
        <f t="shared" si="65"/>
        <v>44501</v>
      </c>
      <c r="BV12" s="20">
        <f t="shared" si="0"/>
        <v>23762.050104691883</v>
      </c>
      <c r="BW12" s="20">
        <f t="shared" si="1"/>
        <v>368.41187515575825</v>
      </c>
      <c r="BX12" s="20">
        <f t="shared" si="2"/>
        <v>24130.461979847641</v>
      </c>
      <c r="BY12" s="20">
        <f t="shared" si="3"/>
        <v>624</v>
      </c>
    </row>
    <row r="13" spans="2:77" ht="20" customHeight="1" thickBot="1" x14ac:dyDescent="0.25">
      <c r="B13" s="6">
        <f t="shared" si="34"/>
        <v>8</v>
      </c>
      <c r="C13" s="7">
        <f t="shared" si="45"/>
        <v>44531</v>
      </c>
      <c r="D13" s="20">
        <f t="shared" si="35"/>
        <v>2811.7038349151553</v>
      </c>
      <c r="E13" s="20">
        <f t="shared" si="4"/>
        <v>69.238206934785694</v>
      </c>
      <c r="F13" s="20">
        <f t="shared" si="46"/>
        <v>2880.9420418499412</v>
      </c>
      <c r="G13" s="20">
        <f t="shared" si="5"/>
        <v>88</v>
      </c>
      <c r="I13" s="6">
        <f t="shared" si="6"/>
        <v>8</v>
      </c>
      <c r="J13" s="7">
        <f t="shared" si="47"/>
        <v>44531</v>
      </c>
      <c r="K13" s="20">
        <f t="shared" si="36"/>
        <v>659.49660576682641</v>
      </c>
      <c r="L13" s="20">
        <f t="shared" si="7"/>
        <v>13.195427920384587</v>
      </c>
      <c r="M13" s="20">
        <f t="shared" si="48"/>
        <v>672.69203368721094</v>
      </c>
      <c r="N13" s="20">
        <f t="shared" si="8"/>
        <v>40</v>
      </c>
      <c r="P13" s="6">
        <f t="shared" si="9"/>
        <v>8</v>
      </c>
      <c r="Q13" s="7">
        <f t="shared" si="49"/>
        <v>44531</v>
      </c>
      <c r="R13" s="20">
        <f t="shared" si="37"/>
        <v>6304.2850480514699</v>
      </c>
      <c r="S13" s="20">
        <f t="shared" si="10"/>
        <v>90.413954730804832</v>
      </c>
      <c r="T13" s="20">
        <f t="shared" si="50"/>
        <v>6394.6990027822749</v>
      </c>
      <c r="U13" s="20">
        <f t="shared" si="11"/>
        <v>120</v>
      </c>
      <c r="W13" s="6">
        <f t="shared" si="12"/>
        <v>8</v>
      </c>
      <c r="X13" s="7">
        <f t="shared" si="51"/>
        <v>44531</v>
      </c>
      <c r="Y13" s="20">
        <f t="shared" si="38"/>
        <v>12679.19166093965</v>
      </c>
      <c r="Z13" s="20">
        <f t="shared" si="13"/>
        <v>177.93132297518642</v>
      </c>
      <c r="AA13" s="20">
        <f t="shared" si="52"/>
        <v>12857.122983914836</v>
      </c>
      <c r="AB13" s="20">
        <f t="shared" si="14"/>
        <v>340</v>
      </c>
      <c r="AD13" s="6">
        <f t="shared" si="15"/>
        <v>8</v>
      </c>
      <c r="AE13" s="7">
        <f t="shared" si="53"/>
        <v>44531</v>
      </c>
      <c r="AF13" s="20">
        <f t="shared" si="39"/>
        <v>1051.7848301745412</v>
      </c>
      <c r="AG13" s="20">
        <f t="shared" si="16"/>
        <v>13.708262286608187</v>
      </c>
      <c r="AH13" s="20">
        <f t="shared" si="54"/>
        <v>1065.4930924611494</v>
      </c>
      <c r="AI13" s="20">
        <f t="shared" si="17"/>
        <v>36</v>
      </c>
      <c r="AK13" s="6">
        <f t="shared" si="18"/>
        <v>8</v>
      </c>
      <c r="AL13" s="7">
        <f t="shared" si="55"/>
        <v>44531</v>
      </c>
      <c r="AM13" s="20">
        <f t="shared" si="40"/>
        <v>0</v>
      </c>
      <c r="AN13" s="20">
        <f t="shared" si="19"/>
        <v>0</v>
      </c>
      <c r="AO13" s="20">
        <f t="shared" si="56"/>
        <v>0</v>
      </c>
      <c r="AP13" s="20">
        <f t="shared" si="20"/>
        <v>0</v>
      </c>
      <c r="AR13" s="6">
        <f t="shared" si="21"/>
        <v>8</v>
      </c>
      <c r="AS13" s="7">
        <f t="shared" si="57"/>
        <v>44531</v>
      </c>
      <c r="AT13" s="20">
        <f t="shared" si="41"/>
        <v>0</v>
      </c>
      <c r="AU13" s="20">
        <f t="shared" si="22"/>
        <v>0</v>
      </c>
      <c r="AV13" s="20">
        <f t="shared" si="58"/>
        <v>0</v>
      </c>
      <c r="AW13" s="20">
        <f t="shared" si="23"/>
        <v>0</v>
      </c>
      <c r="AY13" s="6">
        <f t="shared" si="24"/>
        <v>8</v>
      </c>
      <c r="AZ13" s="7">
        <f t="shared" si="59"/>
        <v>44531</v>
      </c>
      <c r="BA13" s="20">
        <f t="shared" si="42"/>
        <v>0</v>
      </c>
      <c r="BB13" s="20">
        <f t="shared" si="25"/>
        <v>0</v>
      </c>
      <c r="BC13" s="20">
        <f t="shared" si="60"/>
        <v>0</v>
      </c>
      <c r="BD13" s="20">
        <f t="shared" si="26"/>
        <v>0</v>
      </c>
      <c r="BF13" s="6">
        <f t="shared" si="27"/>
        <v>8</v>
      </c>
      <c r="BG13" s="7">
        <f t="shared" si="61"/>
        <v>44531</v>
      </c>
      <c r="BH13" s="20">
        <f t="shared" si="43"/>
        <v>0</v>
      </c>
      <c r="BI13" s="20">
        <f t="shared" si="28"/>
        <v>0</v>
      </c>
      <c r="BJ13" s="20">
        <f t="shared" si="62"/>
        <v>0</v>
      </c>
      <c r="BK13" s="20">
        <f t="shared" si="29"/>
        <v>0</v>
      </c>
      <c r="BM13" s="6">
        <f t="shared" si="30"/>
        <v>8</v>
      </c>
      <c r="BN13" s="7">
        <f t="shared" si="63"/>
        <v>44531</v>
      </c>
      <c r="BO13" s="20">
        <f t="shared" si="44"/>
        <v>0</v>
      </c>
      <c r="BP13" s="20">
        <f t="shared" si="31"/>
        <v>0</v>
      </c>
      <c r="BQ13" s="20">
        <f t="shared" si="64"/>
        <v>0</v>
      </c>
      <c r="BR13" s="20">
        <f t="shared" si="32"/>
        <v>0</v>
      </c>
      <c r="BT13" s="6">
        <f t="shared" si="33"/>
        <v>8</v>
      </c>
      <c r="BU13" s="7">
        <f t="shared" si="65"/>
        <v>44531</v>
      </c>
      <c r="BV13" s="20">
        <f t="shared" si="0"/>
        <v>23506.461979847641</v>
      </c>
      <c r="BW13" s="20">
        <f t="shared" si="1"/>
        <v>364.48717484776972</v>
      </c>
      <c r="BX13" s="20">
        <f t="shared" si="2"/>
        <v>23870.949154695412</v>
      </c>
      <c r="BY13" s="20">
        <f t="shared" si="3"/>
        <v>624</v>
      </c>
    </row>
    <row r="14" spans="2:77" ht="20" customHeight="1" thickBot="1" x14ac:dyDescent="0.25">
      <c r="B14" s="6">
        <f t="shared" si="34"/>
        <v>9</v>
      </c>
      <c r="C14" s="7">
        <f t="shared" si="45"/>
        <v>44562</v>
      </c>
      <c r="D14" s="20">
        <f t="shared" si="35"/>
        <v>2792.9420418499412</v>
      </c>
      <c r="E14" s="20">
        <f t="shared" si="4"/>
        <v>68.776197780554796</v>
      </c>
      <c r="F14" s="20">
        <f t="shared" si="46"/>
        <v>2861.7182396304961</v>
      </c>
      <c r="G14" s="20">
        <f t="shared" si="5"/>
        <v>88</v>
      </c>
      <c r="I14" s="6">
        <f t="shared" si="6"/>
        <v>9</v>
      </c>
      <c r="J14" s="7">
        <f t="shared" si="47"/>
        <v>44562</v>
      </c>
      <c r="K14" s="20">
        <f t="shared" si="36"/>
        <v>632.69203368721094</v>
      </c>
      <c r="L14" s="20">
        <f t="shared" si="7"/>
        <v>12.65911310735828</v>
      </c>
      <c r="M14" s="20">
        <f t="shared" si="48"/>
        <v>645.35114679456922</v>
      </c>
      <c r="N14" s="20">
        <f t="shared" si="8"/>
        <v>40</v>
      </c>
      <c r="P14" s="6">
        <f t="shared" si="9"/>
        <v>9</v>
      </c>
      <c r="Q14" s="7">
        <f t="shared" si="49"/>
        <v>44562</v>
      </c>
      <c r="R14" s="20">
        <f t="shared" si="37"/>
        <v>6274.6990027822749</v>
      </c>
      <c r="S14" s="20">
        <f t="shared" si="10"/>
        <v>89.989641531569134</v>
      </c>
      <c r="T14" s="20">
        <f t="shared" si="50"/>
        <v>6364.6886443138437</v>
      </c>
      <c r="U14" s="20">
        <f t="shared" si="11"/>
        <v>120</v>
      </c>
      <c r="W14" s="6">
        <f t="shared" si="12"/>
        <v>9</v>
      </c>
      <c r="X14" s="7">
        <f t="shared" si="51"/>
        <v>44562</v>
      </c>
      <c r="Y14" s="20">
        <f t="shared" si="38"/>
        <v>12517.122983914836</v>
      </c>
      <c r="Z14" s="20">
        <f t="shared" si="13"/>
        <v>175.65695920760484</v>
      </c>
      <c r="AA14" s="20">
        <f t="shared" si="52"/>
        <v>12692.779943122441</v>
      </c>
      <c r="AB14" s="20">
        <f t="shared" si="14"/>
        <v>340</v>
      </c>
      <c r="AD14" s="6">
        <f t="shared" si="15"/>
        <v>9</v>
      </c>
      <c r="AE14" s="7">
        <f t="shared" si="53"/>
        <v>44562</v>
      </c>
      <c r="AF14" s="20">
        <f t="shared" si="39"/>
        <v>1029.4930924611494</v>
      </c>
      <c r="AG14" s="20">
        <f t="shared" si="16"/>
        <v>13.417726638410315</v>
      </c>
      <c r="AH14" s="20">
        <f t="shared" si="54"/>
        <v>1042.9108190995598</v>
      </c>
      <c r="AI14" s="20">
        <f t="shared" si="17"/>
        <v>36</v>
      </c>
      <c r="AK14" s="6">
        <f t="shared" si="18"/>
        <v>9</v>
      </c>
      <c r="AL14" s="7">
        <f t="shared" si="55"/>
        <v>44562</v>
      </c>
      <c r="AM14" s="20">
        <f t="shared" si="40"/>
        <v>0</v>
      </c>
      <c r="AN14" s="20">
        <f t="shared" si="19"/>
        <v>0</v>
      </c>
      <c r="AO14" s="20">
        <f t="shared" si="56"/>
        <v>0</v>
      </c>
      <c r="AP14" s="20">
        <f t="shared" si="20"/>
        <v>0</v>
      </c>
      <c r="AR14" s="6">
        <f t="shared" si="21"/>
        <v>9</v>
      </c>
      <c r="AS14" s="7">
        <f t="shared" si="57"/>
        <v>44562</v>
      </c>
      <c r="AT14" s="20">
        <f t="shared" si="41"/>
        <v>0</v>
      </c>
      <c r="AU14" s="20">
        <f t="shared" si="22"/>
        <v>0</v>
      </c>
      <c r="AV14" s="20">
        <f t="shared" si="58"/>
        <v>0</v>
      </c>
      <c r="AW14" s="20">
        <f t="shared" si="23"/>
        <v>0</v>
      </c>
      <c r="AY14" s="6">
        <f t="shared" si="24"/>
        <v>9</v>
      </c>
      <c r="AZ14" s="7">
        <f t="shared" si="59"/>
        <v>44562</v>
      </c>
      <c r="BA14" s="20">
        <f t="shared" si="42"/>
        <v>0</v>
      </c>
      <c r="BB14" s="20">
        <f t="shared" si="25"/>
        <v>0</v>
      </c>
      <c r="BC14" s="20">
        <f t="shared" si="60"/>
        <v>0</v>
      </c>
      <c r="BD14" s="20">
        <f t="shared" si="26"/>
        <v>0</v>
      </c>
      <c r="BF14" s="6">
        <f t="shared" si="27"/>
        <v>9</v>
      </c>
      <c r="BG14" s="7">
        <f t="shared" si="61"/>
        <v>44562</v>
      </c>
      <c r="BH14" s="20">
        <f t="shared" si="43"/>
        <v>0</v>
      </c>
      <c r="BI14" s="20">
        <f t="shared" si="28"/>
        <v>0</v>
      </c>
      <c r="BJ14" s="20">
        <f t="shared" si="62"/>
        <v>0</v>
      </c>
      <c r="BK14" s="20">
        <f t="shared" si="29"/>
        <v>0</v>
      </c>
      <c r="BM14" s="6">
        <f t="shared" si="30"/>
        <v>9</v>
      </c>
      <c r="BN14" s="7">
        <f t="shared" si="63"/>
        <v>44562</v>
      </c>
      <c r="BO14" s="20">
        <f t="shared" si="44"/>
        <v>0</v>
      </c>
      <c r="BP14" s="20">
        <f t="shared" si="31"/>
        <v>0</v>
      </c>
      <c r="BQ14" s="20">
        <f t="shared" si="64"/>
        <v>0</v>
      </c>
      <c r="BR14" s="20">
        <f t="shared" si="32"/>
        <v>0</v>
      </c>
      <c r="BT14" s="6">
        <f t="shared" si="33"/>
        <v>9</v>
      </c>
      <c r="BU14" s="7">
        <f t="shared" si="65"/>
        <v>44562</v>
      </c>
      <c r="BV14" s="20">
        <f t="shared" si="0"/>
        <v>23246.949154695412</v>
      </c>
      <c r="BW14" s="20">
        <f t="shared" si="1"/>
        <v>360.49963826549737</v>
      </c>
      <c r="BX14" s="20">
        <f t="shared" si="2"/>
        <v>23607.448792960909</v>
      </c>
      <c r="BY14" s="20">
        <f t="shared" si="3"/>
        <v>624</v>
      </c>
    </row>
    <row r="15" spans="2:77" ht="20" customHeight="1" thickBot="1" x14ac:dyDescent="0.25">
      <c r="B15" s="6">
        <f t="shared" si="34"/>
        <v>10</v>
      </c>
      <c r="C15" s="7">
        <f t="shared" si="45"/>
        <v>44593</v>
      </c>
      <c r="D15" s="20">
        <f t="shared" si="35"/>
        <v>2773.7182396304961</v>
      </c>
      <c r="E15" s="20">
        <f t="shared" si="4"/>
        <v>68.302811650900964</v>
      </c>
      <c r="F15" s="20">
        <f t="shared" si="46"/>
        <v>2842.0210512813969</v>
      </c>
      <c r="G15" s="20">
        <f t="shared" si="5"/>
        <v>88</v>
      </c>
      <c r="I15" s="6">
        <f t="shared" si="6"/>
        <v>10</v>
      </c>
      <c r="J15" s="7">
        <f t="shared" si="47"/>
        <v>44593</v>
      </c>
      <c r="K15" s="20">
        <f t="shared" si="36"/>
        <v>605.35114679456922</v>
      </c>
      <c r="L15" s="20">
        <f t="shared" si="7"/>
        <v>12.112067528781338</v>
      </c>
      <c r="M15" s="20">
        <f t="shared" si="48"/>
        <v>617.4632143233506</v>
      </c>
      <c r="N15" s="20">
        <f t="shared" si="8"/>
        <v>40</v>
      </c>
      <c r="P15" s="6">
        <f t="shared" si="9"/>
        <v>10</v>
      </c>
      <c r="Q15" s="7">
        <f t="shared" si="49"/>
        <v>44593</v>
      </c>
      <c r="R15" s="20">
        <f t="shared" si="37"/>
        <v>6244.6886443138437</v>
      </c>
      <c r="S15" s="20">
        <f t="shared" si="10"/>
        <v>89.559242973867711</v>
      </c>
      <c r="T15" s="20">
        <f t="shared" si="50"/>
        <v>6334.2478872877118</v>
      </c>
      <c r="U15" s="20">
        <f t="shared" si="11"/>
        <v>120</v>
      </c>
      <c r="W15" s="6">
        <f t="shared" si="12"/>
        <v>10</v>
      </c>
      <c r="X15" s="7">
        <f t="shared" si="51"/>
        <v>44593</v>
      </c>
      <c r="Y15" s="20">
        <f t="shared" si="38"/>
        <v>12352.779943122441</v>
      </c>
      <c r="Z15" s="20">
        <f t="shared" si="13"/>
        <v>173.35067853515159</v>
      </c>
      <c r="AA15" s="20">
        <f t="shared" si="52"/>
        <v>12526.130621657592</v>
      </c>
      <c r="AB15" s="20">
        <f t="shared" si="14"/>
        <v>340</v>
      </c>
      <c r="AD15" s="6">
        <f t="shared" si="15"/>
        <v>10</v>
      </c>
      <c r="AE15" s="7">
        <f t="shared" si="53"/>
        <v>44593</v>
      </c>
      <c r="AF15" s="20">
        <f t="shared" si="39"/>
        <v>1006.9108190995598</v>
      </c>
      <c r="AG15" s="20">
        <f t="shared" si="16"/>
        <v>13.123404342264264</v>
      </c>
      <c r="AH15" s="20">
        <f t="shared" si="54"/>
        <v>1020.0342234418241</v>
      </c>
      <c r="AI15" s="20">
        <f t="shared" si="17"/>
        <v>36</v>
      </c>
      <c r="AK15" s="6">
        <f t="shared" si="18"/>
        <v>10</v>
      </c>
      <c r="AL15" s="7">
        <f t="shared" si="55"/>
        <v>44593</v>
      </c>
      <c r="AM15" s="20">
        <f t="shared" si="40"/>
        <v>0</v>
      </c>
      <c r="AN15" s="20">
        <f t="shared" si="19"/>
        <v>0</v>
      </c>
      <c r="AO15" s="20">
        <f t="shared" si="56"/>
        <v>0</v>
      </c>
      <c r="AP15" s="20">
        <f t="shared" si="20"/>
        <v>0</v>
      </c>
      <c r="AR15" s="6">
        <f t="shared" si="21"/>
        <v>10</v>
      </c>
      <c r="AS15" s="7">
        <f t="shared" si="57"/>
        <v>44593</v>
      </c>
      <c r="AT15" s="20">
        <f t="shared" si="41"/>
        <v>0</v>
      </c>
      <c r="AU15" s="20">
        <f t="shared" si="22"/>
        <v>0</v>
      </c>
      <c r="AV15" s="20">
        <f t="shared" si="58"/>
        <v>0</v>
      </c>
      <c r="AW15" s="20">
        <f t="shared" si="23"/>
        <v>0</v>
      </c>
      <c r="AY15" s="6">
        <f t="shared" si="24"/>
        <v>10</v>
      </c>
      <c r="AZ15" s="7">
        <f t="shared" si="59"/>
        <v>44593</v>
      </c>
      <c r="BA15" s="20">
        <f t="shared" si="42"/>
        <v>0</v>
      </c>
      <c r="BB15" s="20">
        <f t="shared" si="25"/>
        <v>0</v>
      </c>
      <c r="BC15" s="20">
        <f t="shared" si="60"/>
        <v>0</v>
      </c>
      <c r="BD15" s="20">
        <f t="shared" si="26"/>
        <v>0</v>
      </c>
      <c r="BF15" s="6">
        <f t="shared" si="27"/>
        <v>10</v>
      </c>
      <c r="BG15" s="7">
        <f t="shared" si="61"/>
        <v>44593</v>
      </c>
      <c r="BH15" s="20">
        <f t="shared" si="43"/>
        <v>0</v>
      </c>
      <c r="BI15" s="20">
        <f t="shared" si="28"/>
        <v>0</v>
      </c>
      <c r="BJ15" s="20">
        <f t="shared" si="62"/>
        <v>0</v>
      </c>
      <c r="BK15" s="20">
        <f t="shared" si="29"/>
        <v>0</v>
      </c>
      <c r="BM15" s="6">
        <f t="shared" si="30"/>
        <v>10</v>
      </c>
      <c r="BN15" s="7">
        <f t="shared" si="63"/>
        <v>44593</v>
      </c>
      <c r="BO15" s="20">
        <f t="shared" si="44"/>
        <v>0</v>
      </c>
      <c r="BP15" s="20">
        <f t="shared" si="31"/>
        <v>0</v>
      </c>
      <c r="BQ15" s="20">
        <f t="shared" si="64"/>
        <v>0</v>
      </c>
      <c r="BR15" s="20">
        <f t="shared" si="32"/>
        <v>0</v>
      </c>
      <c r="BT15" s="6">
        <f t="shared" si="33"/>
        <v>10</v>
      </c>
      <c r="BU15" s="7">
        <f t="shared" si="65"/>
        <v>44593</v>
      </c>
      <c r="BV15" s="20">
        <f t="shared" si="0"/>
        <v>22983.448792960909</v>
      </c>
      <c r="BW15" s="20">
        <f t="shared" si="1"/>
        <v>356.44820503096588</v>
      </c>
      <c r="BX15" s="20">
        <f t="shared" si="2"/>
        <v>23339.896997991873</v>
      </c>
      <c r="BY15" s="20">
        <f t="shared" si="3"/>
        <v>624</v>
      </c>
    </row>
    <row r="16" spans="2:77" ht="20" customHeight="1" thickBot="1" x14ac:dyDescent="0.25">
      <c r="B16" s="6">
        <f t="shared" si="34"/>
        <v>11</v>
      </c>
      <c r="C16" s="7">
        <f t="shared" si="45"/>
        <v>44621</v>
      </c>
      <c r="D16" s="20">
        <f t="shared" si="35"/>
        <v>2754.0210512813969</v>
      </c>
      <c r="E16" s="20">
        <f t="shared" si="4"/>
        <v>67.817768387804392</v>
      </c>
      <c r="F16" s="20">
        <f t="shared" si="46"/>
        <v>2821.8388196692013</v>
      </c>
      <c r="G16" s="20">
        <f t="shared" si="5"/>
        <v>88</v>
      </c>
      <c r="I16" s="6">
        <f t="shared" si="6"/>
        <v>11</v>
      </c>
      <c r="J16" s="7">
        <f t="shared" si="47"/>
        <v>44621</v>
      </c>
      <c r="K16" s="20">
        <f t="shared" si="36"/>
        <v>577.4632143233506</v>
      </c>
      <c r="L16" s="20">
        <f t="shared" si="7"/>
        <v>11.554076479919708</v>
      </c>
      <c r="M16" s="20">
        <f t="shared" si="48"/>
        <v>589.01729080327027</v>
      </c>
      <c r="N16" s="20">
        <f t="shared" si="8"/>
        <v>40</v>
      </c>
      <c r="P16" s="6">
        <f t="shared" si="9"/>
        <v>11</v>
      </c>
      <c r="Q16" s="7">
        <f t="shared" si="49"/>
        <v>44621</v>
      </c>
      <c r="R16" s="20">
        <f t="shared" si="37"/>
        <v>6214.2478872877118</v>
      </c>
      <c r="S16" s="20">
        <f t="shared" si="10"/>
        <v>89.122671783517944</v>
      </c>
      <c r="T16" s="20">
        <f t="shared" si="50"/>
        <v>6303.3705590712298</v>
      </c>
      <c r="U16" s="20">
        <f t="shared" si="11"/>
        <v>120</v>
      </c>
      <c r="W16" s="6">
        <f t="shared" si="12"/>
        <v>11</v>
      </c>
      <c r="X16" s="7">
        <f t="shared" si="51"/>
        <v>44621</v>
      </c>
      <c r="Y16" s="20">
        <f t="shared" si="38"/>
        <v>12186.130621657592</v>
      </c>
      <c r="Z16" s="20">
        <f t="shared" si="13"/>
        <v>171.01203305726153</v>
      </c>
      <c r="AA16" s="20">
        <f t="shared" si="52"/>
        <v>12357.142654714853</v>
      </c>
      <c r="AB16" s="20">
        <f t="shared" si="14"/>
        <v>340</v>
      </c>
      <c r="AD16" s="6">
        <f t="shared" si="15"/>
        <v>11</v>
      </c>
      <c r="AE16" s="7">
        <f t="shared" si="53"/>
        <v>44621</v>
      </c>
      <c r="AF16" s="20">
        <f t="shared" si="39"/>
        <v>984.03422344182411</v>
      </c>
      <c r="AG16" s="20">
        <f t="shared" si="16"/>
        <v>12.825246045525107</v>
      </c>
      <c r="AH16" s="20">
        <f t="shared" si="54"/>
        <v>996.8594694873492</v>
      </c>
      <c r="AI16" s="20">
        <f t="shared" si="17"/>
        <v>36</v>
      </c>
      <c r="AK16" s="6">
        <f t="shared" si="18"/>
        <v>11</v>
      </c>
      <c r="AL16" s="7">
        <f t="shared" si="55"/>
        <v>44621</v>
      </c>
      <c r="AM16" s="20">
        <f t="shared" si="40"/>
        <v>0</v>
      </c>
      <c r="AN16" s="20">
        <f t="shared" si="19"/>
        <v>0</v>
      </c>
      <c r="AO16" s="20">
        <f t="shared" si="56"/>
        <v>0</v>
      </c>
      <c r="AP16" s="20">
        <f t="shared" si="20"/>
        <v>0</v>
      </c>
      <c r="AR16" s="6">
        <f t="shared" si="21"/>
        <v>11</v>
      </c>
      <c r="AS16" s="7">
        <f t="shared" si="57"/>
        <v>44621</v>
      </c>
      <c r="AT16" s="20">
        <f t="shared" si="41"/>
        <v>0</v>
      </c>
      <c r="AU16" s="20">
        <f t="shared" si="22"/>
        <v>0</v>
      </c>
      <c r="AV16" s="20">
        <f t="shared" si="58"/>
        <v>0</v>
      </c>
      <c r="AW16" s="20">
        <f t="shared" si="23"/>
        <v>0</v>
      </c>
      <c r="AY16" s="6">
        <f t="shared" si="24"/>
        <v>11</v>
      </c>
      <c r="AZ16" s="7">
        <f t="shared" si="59"/>
        <v>44621</v>
      </c>
      <c r="BA16" s="20">
        <f t="shared" si="42"/>
        <v>0</v>
      </c>
      <c r="BB16" s="20">
        <f t="shared" si="25"/>
        <v>0</v>
      </c>
      <c r="BC16" s="20">
        <f t="shared" si="60"/>
        <v>0</v>
      </c>
      <c r="BD16" s="20">
        <f t="shared" si="26"/>
        <v>0</v>
      </c>
      <c r="BF16" s="6">
        <f t="shared" si="27"/>
        <v>11</v>
      </c>
      <c r="BG16" s="7">
        <f t="shared" si="61"/>
        <v>44621</v>
      </c>
      <c r="BH16" s="20">
        <f t="shared" si="43"/>
        <v>0</v>
      </c>
      <c r="BI16" s="20">
        <f t="shared" si="28"/>
        <v>0</v>
      </c>
      <c r="BJ16" s="20">
        <f t="shared" si="62"/>
        <v>0</v>
      </c>
      <c r="BK16" s="20">
        <f t="shared" si="29"/>
        <v>0</v>
      </c>
      <c r="BM16" s="6">
        <f t="shared" si="30"/>
        <v>11</v>
      </c>
      <c r="BN16" s="7">
        <f t="shared" si="63"/>
        <v>44621</v>
      </c>
      <c r="BO16" s="20">
        <f t="shared" si="44"/>
        <v>0</v>
      </c>
      <c r="BP16" s="20">
        <f t="shared" si="31"/>
        <v>0</v>
      </c>
      <c r="BQ16" s="20">
        <f t="shared" si="64"/>
        <v>0</v>
      </c>
      <c r="BR16" s="20">
        <f t="shared" si="32"/>
        <v>0</v>
      </c>
      <c r="BT16" s="6">
        <f t="shared" si="33"/>
        <v>11</v>
      </c>
      <c r="BU16" s="7">
        <f t="shared" si="65"/>
        <v>44621</v>
      </c>
      <c r="BV16" s="20">
        <f t="shared" si="0"/>
        <v>22715.896997991873</v>
      </c>
      <c r="BW16" s="20">
        <f t="shared" si="1"/>
        <v>352.33179575402869</v>
      </c>
      <c r="BX16" s="20">
        <f t="shared" si="2"/>
        <v>23068.228793745904</v>
      </c>
      <c r="BY16" s="20">
        <f t="shared" si="3"/>
        <v>624</v>
      </c>
    </row>
    <row r="17" spans="2:77" ht="20" customHeight="1" thickBot="1" x14ac:dyDescent="0.25">
      <c r="B17" s="6">
        <f t="shared" si="34"/>
        <v>12</v>
      </c>
      <c r="C17" s="7">
        <f t="shared" si="45"/>
        <v>44652</v>
      </c>
      <c r="D17" s="20">
        <f t="shared" si="35"/>
        <v>2733.8388196692013</v>
      </c>
      <c r="E17" s="20">
        <f t="shared" si="4"/>
        <v>67.320780934354076</v>
      </c>
      <c r="F17" s="20">
        <f t="shared" si="46"/>
        <v>2801.1596006035552</v>
      </c>
      <c r="G17" s="20">
        <f t="shared" si="5"/>
        <v>88</v>
      </c>
      <c r="I17" s="6">
        <f t="shared" si="6"/>
        <v>12</v>
      </c>
      <c r="J17" s="7">
        <f t="shared" si="47"/>
        <v>44652</v>
      </c>
      <c r="K17" s="20">
        <f t="shared" si="36"/>
        <v>549.01729080327027</v>
      </c>
      <c r="L17" s="20">
        <f t="shared" si="7"/>
        <v>10.984920960155433</v>
      </c>
      <c r="M17" s="20">
        <f t="shared" si="48"/>
        <v>560.00221176342575</v>
      </c>
      <c r="N17" s="20">
        <f t="shared" si="8"/>
        <v>40</v>
      </c>
      <c r="P17" s="6">
        <f t="shared" si="9"/>
        <v>12</v>
      </c>
      <c r="Q17" s="7">
        <f t="shared" si="49"/>
        <v>44652</v>
      </c>
      <c r="R17" s="20">
        <f t="shared" si="37"/>
        <v>6183.3705590712298</v>
      </c>
      <c r="S17" s="20">
        <f t="shared" si="10"/>
        <v>88.679839434679891</v>
      </c>
      <c r="T17" s="20">
        <f t="shared" si="50"/>
        <v>6272.0503985059095</v>
      </c>
      <c r="U17" s="20">
        <f t="shared" si="11"/>
        <v>120</v>
      </c>
      <c r="W17" s="6">
        <f t="shared" si="12"/>
        <v>12</v>
      </c>
      <c r="X17" s="7">
        <f t="shared" si="51"/>
        <v>44652</v>
      </c>
      <c r="Y17" s="20">
        <f t="shared" si="38"/>
        <v>12017.142654714853</v>
      </c>
      <c r="Z17" s="20">
        <f t="shared" si="13"/>
        <v>168.64056858783178</v>
      </c>
      <c r="AA17" s="20">
        <f t="shared" si="52"/>
        <v>12185.783223302686</v>
      </c>
      <c r="AB17" s="20">
        <f t="shared" si="14"/>
        <v>340</v>
      </c>
      <c r="AD17" s="6">
        <f t="shared" si="15"/>
        <v>12</v>
      </c>
      <c r="AE17" s="7">
        <f t="shared" si="53"/>
        <v>44652</v>
      </c>
      <c r="AF17" s="20">
        <f t="shared" si="39"/>
        <v>960.8594694873492</v>
      </c>
      <c r="AG17" s="20">
        <f t="shared" si="16"/>
        <v>12.523201752318451</v>
      </c>
      <c r="AH17" s="20">
        <f t="shared" si="54"/>
        <v>973.38267123966762</v>
      </c>
      <c r="AI17" s="20">
        <f t="shared" si="17"/>
        <v>36</v>
      </c>
      <c r="AK17" s="6">
        <f t="shared" si="18"/>
        <v>12</v>
      </c>
      <c r="AL17" s="7">
        <f t="shared" si="55"/>
        <v>44652</v>
      </c>
      <c r="AM17" s="20">
        <f t="shared" si="40"/>
        <v>0</v>
      </c>
      <c r="AN17" s="20">
        <f t="shared" si="19"/>
        <v>0</v>
      </c>
      <c r="AO17" s="20">
        <f t="shared" si="56"/>
        <v>0</v>
      </c>
      <c r="AP17" s="20">
        <f t="shared" si="20"/>
        <v>0</v>
      </c>
      <c r="AR17" s="6">
        <f t="shared" si="21"/>
        <v>12</v>
      </c>
      <c r="AS17" s="7">
        <f t="shared" si="57"/>
        <v>44652</v>
      </c>
      <c r="AT17" s="20">
        <f t="shared" si="41"/>
        <v>0</v>
      </c>
      <c r="AU17" s="20">
        <f t="shared" si="22"/>
        <v>0</v>
      </c>
      <c r="AV17" s="20">
        <f t="shared" si="58"/>
        <v>0</v>
      </c>
      <c r="AW17" s="20">
        <f t="shared" si="23"/>
        <v>0</v>
      </c>
      <c r="AY17" s="6">
        <f t="shared" si="24"/>
        <v>12</v>
      </c>
      <c r="AZ17" s="7">
        <f t="shared" si="59"/>
        <v>44652</v>
      </c>
      <c r="BA17" s="20">
        <f t="shared" si="42"/>
        <v>0</v>
      </c>
      <c r="BB17" s="20">
        <f t="shared" si="25"/>
        <v>0</v>
      </c>
      <c r="BC17" s="20">
        <f t="shared" si="60"/>
        <v>0</v>
      </c>
      <c r="BD17" s="20">
        <f t="shared" si="26"/>
        <v>0</v>
      </c>
      <c r="BF17" s="6">
        <f t="shared" si="27"/>
        <v>12</v>
      </c>
      <c r="BG17" s="7">
        <f t="shared" si="61"/>
        <v>44652</v>
      </c>
      <c r="BH17" s="20">
        <f t="shared" si="43"/>
        <v>0</v>
      </c>
      <c r="BI17" s="20">
        <f t="shared" si="28"/>
        <v>0</v>
      </c>
      <c r="BJ17" s="20">
        <f t="shared" si="62"/>
        <v>0</v>
      </c>
      <c r="BK17" s="20">
        <f t="shared" si="29"/>
        <v>0</v>
      </c>
      <c r="BM17" s="6">
        <f t="shared" si="30"/>
        <v>12</v>
      </c>
      <c r="BN17" s="7">
        <f t="shared" si="63"/>
        <v>44652</v>
      </c>
      <c r="BO17" s="20">
        <f t="shared" si="44"/>
        <v>0</v>
      </c>
      <c r="BP17" s="20">
        <f t="shared" si="31"/>
        <v>0</v>
      </c>
      <c r="BQ17" s="20">
        <f t="shared" si="64"/>
        <v>0</v>
      </c>
      <c r="BR17" s="20">
        <f t="shared" si="32"/>
        <v>0</v>
      </c>
      <c r="BT17" s="6">
        <f t="shared" si="33"/>
        <v>12</v>
      </c>
      <c r="BU17" s="7">
        <f t="shared" si="65"/>
        <v>44652</v>
      </c>
      <c r="BV17" s="20">
        <f t="shared" si="0"/>
        <v>22444.228793745904</v>
      </c>
      <c r="BW17" s="20">
        <f t="shared" si="1"/>
        <v>348.14931166933962</v>
      </c>
      <c r="BX17" s="20">
        <f t="shared" si="2"/>
        <v>22792.378105415242</v>
      </c>
      <c r="BY17" s="20">
        <f t="shared" si="3"/>
        <v>624</v>
      </c>
    </row>
    <row r="18" spans="2:77" ht="20" customHeight="1" thickBot="1" x14ac:dyDescent="0.25">
      <c r="B18" s="6">
        <f t="shared" si="34"/>
        <v>13</v>
      </c>
      <c r="C18" s="7">
        <f t="shared" si="45"/>
        <v>44682</v>
      </c>
      <c r="D18" s="20">
        <f t="shared" si="35"/>
        <v>2713.1596006035552</v>
      </c>
      <c r="E18" s="20">
        <f t="shared" si="4"/>
        <v>66.81155516486254</v>
      </c>
      <c r="F18" s="20">
        <f t="shared" si="46"/>
        <v>2779.9711557684177</v>
      </c>
      <c r="G18" s="20">
        <f t="shared" si="5"/>
        <v>88</v>
      </c>
      <c r="I18" s="6">
        <f t="shared" si="6"/>
        <v>13</v>
      </c>
      <c r="J18" s="7">
        <f t="shared" si="47"/>
        <v>44682</v>
      </c>
      <c r="K18" s="20">
        <f t="shared" si="36"/>
        <v>520.00221176342575</v>
      </c>
      <c r="L18" s="20">
        <f t="shared" si="7"/>
        <v>10.404377587033212</v>
      </c>
      <c r="M18" s="20">
        <f t="shared" si="48"/>
        <v>530.40658935045894</v>
      </c>
      <c r="N18" s="20">
        <f t="shared" si="8"/>
        <v>40</v>
      </c>
      <c r="P18" s="6">
        <f t="shared" si="9"/>
        <v>13</v>
      </c>
      <c r="Q18" s="7">
        <f t="shared" si="49"/>
        <v>44682</v>
      </c>
      <c r="R18" s="20">
        <f t="shared" si="37"/>
        <v>6152.0503985059095</v>
      </c>
      <c r="S18" s="20">
        <f t="shared" si="10"/>
        <v>88.230656131905576</v>
      </c>
      <c r="T18" s="20">
        <f t="shared" si="50"/>
        <v>6240.281054637815</v>
      </c>
      <c r="U18" s="20">
        <f t="shared" si="11"/>
        <v>120</v>
      </c>
      <c r="W18" s="6">
        <f t="shared" si="12"/>
        <v>13</v>
      </c>
      <c r="X18" s="7">
        <f t="shared" si="51"/>
        <v>44682</v>
      </c>
      <c r="Y18" s="20">
        <f t="shared" si="38"/>
        <v>11845.783223302686</v>
      </c>
      <c r="Z18" s="20">
        <f t="shared" si="13"/>
        <v>166.23582456701436</v>
      </c>
      <c r="AA18" s="20">
        <f t="shared" si="52"/>
        <v>12012.0190478697</v>
      </c>
      <c r="AB18" s="20">
        <f t="shared" si="14"/>
        <v>340</v>
      </c>
      <c r="AD18" s="6">
        <f t="shared" si="15"/>
        <v>13</v>
      </c>
      <c r="AE18" s="7">
        <f t="shared" si="53"/>
        <v>44682</v>
      </c>
      <c r="AF18" s="20">
        <f t="shared" si="39"/>
        <v>937.38267123966762</v>
      </c>
      <c r="AG18" s="20">
        <f t="shared" si="16"/>
        <v>12.217220815157001</v>
      </c>
      <c r="AH18" s="20">
        <f t="shared" si="54"/>
        <v>949.59989205482464</v>
      </c>
      <c r="AI18" s="20">
        <f t="shared" si="17"/>
        <v>36</v>
      </c>
      <c r="AK18" s="6">
        <f t="shared" si="18"/>
        <v>13</v>
      </c>
      <c r="AL18" s="7">
        <f t="shared" si="55"/>
        <v>44682</v>
      </c>
      <c r="AM18" s="20">
        <f t="shared" si="40"/>
        <v>0</v>
      </c>
      <c r="AN18" s="20">
        <f t="shared" si="19"/>
        <v>0</v>
      </c>
      <c r="AO18" s="20">
        <f t="shared" si="56"/>
        <v>0</v>
      </c>
      <c r="AP18" s="20">
        <f t="shared" si="20"/>
        <v>0</v>
      </c>
      <c r="AR18" s="6">
        <f t="shared" si="21"/>
        <v>13</v>
      </c>
      <c r="AS18" s="7">
        <f t="shared" si="57"/>
        <v>44682</v>
      </c>
      <c r="AT18" s="20">
        <f t="shared" si="41"/>
        <v>0</v>
      </c>
      <c r="AU18" s="20">
        <f t="shared" si="22"/>
        <v>0</v>
      </c>
      <c r="AV18" s="20">
        <f t="shared" si="58"/>
        <v>0</v>
      </c>
      <c r="AW18" s="20">
        <f t="shared" si="23"/>
        <v>0</v>
      </c>
      <c r="AY18" s="6">
        <f t="shared" si="24"/>
        <v>13</v>
      </c>
      <c r="AZ18" s="7">
        <f t="shared" si="59"/>
        <v>44682</v>
      </c>
      <c r="BA18" s="20">
        <f t="shared" si="42"/>
        <v>0</v>
      </c>
      <c r="BB18" s="20">
        <f t="shared" si="25"/>
        <v>0</v>
      </c>
      <c r="BC18" s="20">
        <f t="shared" si="60"/>
        <v>0</v>
      </c>
      <c r="BD18" s="20">
        <f t="shared" si="26"/>
        <v>0</v>
      </c>
      <c r="BF18" s="6">
        <f t="shared" si="27"/>
        <v>13</v>
      </c>
      <c r="BG18" s="7">
        <f t="shared" si="61"/>
        <v>44682</v>
      </c>
      <c r="BH18" s="20">
        <f t="shared" si="43"/>
        <v>0</v>
      </c>
      <c r="BI18" s="20">
        <f t="shared" si="28"/>
        <v>0</v>
      </c>
      <c r="BJ18" s="20">
        <f t="shared" si="62"/>
        <v>0</v>
      </c>
      <c r="BK18" s="20">
        <f t="shared" si="29"/>
        <v>0</v>
      </c>
      <c r="BM18" s="6">
        <f t="shared" si="30"/>
        <v>13</v>
      </c>
      <c r="BN18" s="7">
        <f t="shared" si="63"/>
        <v>44682</v>
      </c>
      <c r="BO18" s="20">
        <f t="shared" si="44"/>
        <v>0</v>
      </c>
      <c r="BP18" s="20">
        <f t="shared" si="31"/>
        <v>0</v>
      </c>
      <c r="BQ18" s="20">
        <f t="shared" si="64"/>
        <v>0</v>
      </c>
      <c r="BR18" s="20">
        <f t="shared" si="32"/>
        <v>0</v>
      </c>
      <c r="BT18" s="6">
        <f t="shared" si="33"/>
        <v>13</v>
      </c>
      <c r="BU18" s="7">
        <f t="shared" si="65"/>
        <v>44682</v>
      </c>
      <c r="BV18" s="20">
        <f t="shared" si="0"/>
        <v>22168.378105415242</v>
      </c>
      <c r="BW18" s="20">
        <f t="shared" si="1"/>
        <v>343.89963426597274</v>
      </c>
      <c r="BX18" s="20">
        <f t="shared" si="2"/>
        <v>22512.27773968122</v>
      </c>
      <c r="BY18" s="20">
        <f t="shared" si="3"/>
        <v>624</v>
      </c>
    </row>
    <row r="19" spans="2:77" ht="20" customHeight="1" thickBot="1" x14ac:dyDescent="0.25">
      <c r="B19" s="6">
        <f t="shared" si="34"/>
        <v>14</v>
      </c>
      <c r="C19" s="7">
        <f t="shared" si="45"/>
        <v>44713</v>
      </c>
      <c r="D19" s="20">
        <f t="shared" si="35"/>
        <v>2691.9711557684177</v>
      </c>
      <c r="E19" s="20">
        <f t="shared" si="4"/>
        <v>66.28978971079728</v>
      </c>
      <c r="F19" s="20">
        <f t="shared" si="46"/>
        <v>2758.260945479215</v>
      </c>
      <c r="G19" s="20">
        <f t="shared" si="5"/>
        <v>88</v>
      </c>
      <c r="I19" s="6">
        <f t="shared" si="6"/>
        <v>14</v>
      </c>
      <c r="J19" s="7">
        <f t="shared" si="47"/>
        <v>44713</v>
      </c>
      <c r="K19" s="20">
        <f t="shared" si="36"/>
        <v>490.40658935045894</v>
      </c>
      <c r="L19" s="20">
        <f t="shared" si="7"/>
        <v>9.8122185085870992</v>
      </c>
      <c r="M19" s="20">
        <f t="shared" si="48"/>
        <v>500.21880785904602</v>
      </c>
      <c r="N19" s="20">
        <f t="shared" si="8"/>
        <v>40</v>
      </c>
      <c r="P19" s="6">
        <f t="shared" si="9"/>
        <v>14</v>
      </c>
      <c r="Q19" s="7">
        <f t="shared" si="49"/>
        <v>44713</v>
      </c>
      <c r="R19" s="20">
        <f t="shared" si="37"/>
        <v>6120.281054637815</v>
      </c>
      <c r="S19" s="20">
        <f t="shared" si="10"/>
        <v>87.775030791930661</v>
      </c>
      <c r="T19" s="20">
        <f t="shared" si="50"/>
        <v>6208.0560854297455</v>
      </c>
      <c r="U19" s="20">
        <f t="shared" si="11"/>
        <v>120</v>
      </c>
      <c r="W19" s="6">
        <f t="shared" si="12"/>
        <v>14</v>
      </c>
      <c r="X19" s="7">
        <f t="shared" si="51"/>
        <v>44713</v>
      </c>
      <c r="Y19" s="20">
        <f t="shared" si="38"/>
        <v>11672.0190478697</v>
      </c>
      <c r="Z19" s="20">
        <f t="shared" si="13"/>
        <v>163.79733397177145</v>
      </c>
      <c r="AA19" s="20">
        <f t="shared" si="52"/>
        <v>11835.816381841472</v>
      </c>
      <c r="AB19" s="20">
        <f t="shared" si="14"/>
        <v>340</v>
      </c>
      <c r="AD19" s="6">
        <f t="shared" si="15"/>
        <v>14</v>
      </c>
      <c r="AE19" s="7">
        <f t="shared" si="53"/>
        <v>44713</v>
      </c>
      <c r="AF19" s="20">
        <f t="shared" si="39"/>
        <v>913.59989205482464</v>
      </c>
      <c r="AG19" s="20">
        <f t="shared" si="16"/>
        <v>11.907251926447882</v>
      </c>
      <c r="AH19" s="20">
        <f t="shared" si="54"/>
        <v>925.50714398127252</v>
      </c>
      <c r="AI19" s="20">
        <f t="shared" si="17"/>
        <v>36</v>
      </c>
      <c r="AK19" s="6">
        <f t="shared" si="18"/>
        <v>14</v>
      </c>
      <c r="AL19" s="7">
        <f t="shared" si="55"/>
        <v>44713</v>
      </c>
      <c r="AM19" s="20">
        <f t="shared" si="40"/>
        <v>0</v>
      </c>
      <c r="AN19" s="20">
        <f t="shared" si="19"/>
        <v>0</v>
      </c>
      <c r="AO19" s="20">
        <f t="shared" si="56"/>
        <v>0</v>
      </c>
      <c r="AP19" s="20">
        <f t="shared" si="20"/>
        <v>0</v>
      </c>
      <c r="AR19" s="6">
        <f t="shared" si="21"/>
        <v>14</v>
      </c>
      <c r="AS19" s="7">
        <f t="shared" si="57"/>
        <v>44713</v>
      </c>
      <c r="AT19" s="20">
        <f t="shared" si="41"/>
        <v>0</v>
      </c>
      <c r="AU19" s="20">
        <f t="shared" si="22"/>
        <v>0</v>
      </c>
      <c r="AV19" s="20">
        <f t="shared" si="58"/>
        <v>0</v>
      </c>
      <c r="AW19" s="20">
        <f t="shared" si="23"/>
        <v>0</v>
      </c>
      <c r="AY19" s="6">
        <f t="shared" si="24"/>
        <v>14</v>
      </c>
      <c r="AZ19" s="7">
        <f t="shared" si="59"/>
        <v>44713</v>
      </c>
      <c r="BA19" s="20">
        <f t="shared" si="42"/>
        <v>0</v>
      </c>
      <c r="BB19" s="20">
        <f t="shared" si="25"/>
        <v>0</v>
      </c>
      <c r="BC19" s="20">
        <f t="shared" si="60"/>
        <v>0</v>
      </c>
      <c r="BD19" s="20">
        <f t="shared" si="26"/>
        <v>0</v>
      </c>
      <c r="BF19" s="6">
        <f t="shared" si="27"/>
        <v>14</v>
      </c>
      <c r="BG19" s="7">
        <f t="shared" si="61"/>
        <v>44713</v>
      </c>
      <c r="BH19" s="20">
        <f t="shared" si="43"/>
        <v>0</v>
      </c>
      <c r="BI19" s="20">
        <f t="shared" si="28"/>
        <v>0</v>
      </c>
      <c r="BJ19" s="20">
        <f t="shared" si="62"/>
        <v>0</v>
      </c>
      <c r="BK19" s="20">
        <f t="shared" si="29"/>
        <v>0</v>
      </c>
      <c r="BM19" s="6">
        <f t="shared" si="30"/>
        <v>14</v>
      </c>
      <c r="BN19" s="7">
        <f t="shared" si="63"/>
        <v>44713</v>
      </c>
      <c r="BO19" s="20">
        <f t="shared" si="44"/>
        <v>0</v>
      </c>
      <c r="BP19" s="20">
        <f t="shared" si="31"/>
        <v>0</v>
      </c>
      <c r="BQ19" s="20">
        <f t="shared" si="64"/>
        <v>0</v>
      </c>
      <c r="BR19" s="20">
        <f t="shared" si="32"/>
        <v>0</v>
      </c>
      <c r="BT19" s="6">
        <f t="shared" si="33"/>
        <v>14</v>
      </c>
      <c r="BU19" s="7">
        <f t="shared" si="65"/>
        <v>44713</v>
      </c>
      <c r="BV19" s="20">
        <f t="shared" si="0"/>
        <v>21888.27773968122</v>
      </c>
      <c r="BW19" s="20">
        <f t="shared" si="1"/>
        <v>339.58162490953441</v>
      </c>
      <c r="BX19" s="20">
        <f t="shared" si="2"/>
        <v>22227.859364590749</v>
      </c>
      <c r="BY19" s="20">
        <f t="shared" si="3"/>
        <v>624</v>
      </c>
    </row>
    <row r="20" spans="2:77" ht="20" customHeight="1" thickBot="1" x14ac:dyDescent="0.25">
      <c r="B20" s="6">
        <f t="shared" si="34"/>
        <v>15</v>
      </c>
      <c r="C20" s="7">
        <f t="shared" si="45"/>
        <v>44743</v>
      </c>
      <c r="D20" s="20">
        <f t="shared" si="35"/>
        <v>2670.260945479215</v>
      </c>
      <c r="E20" s="20">
        <f t="shared" si="4"/>
        <v>65.755175782425667</v>
      </c>
      <c r="F20" s="20">
        <f t="shared" si="46"/>
        <v>2736.0161212616408</v>
      </c>
      <c r="G20" s="20">
        <f t="shared" si="5"/>
        <v>88</v>
      </c>
      <c r="I20" s="6">
        <f t="shared" si="6"/>
        <v>15</v>
      </c>
      <c r="J20" s="7">
        <f t="shared" si="47"/>
        <v>44743</v>
      </c>
      <c r="K20" s="20">
        <f t="shared" si="36"/>
        <v>460.21880785904602</v>
      </c>
      <c r="L20" s="20">
        <f t="shared" si="7"/>
        <v>9.208211313913079</v>
      </c>
      <c r="M20" s="20">
        <f t="shared" si="48"/>
        <v>469.42701917295909</v>
      </c>
      <c r="N20" s="20">
        <f t="shared" si="8"/>
        <v>40</v>
      </c>
      <c r="P20" s="6">
        <f t="shared" si="9"/>
        <v>15</v>
      </c>
      <c r="Q20" s="7">
        <f t="shared" si="49"/>
        <v>44743</v>
      </c>
      <c r="R20" s="20">
        <f t="shared" si="37"/>
        <v>6088.0560854297455</v>
      </c>
      <c r="S20" s="20">
        <f t="shared" si="10"/>
        <v>87.312871025204927</v>
      </c>
      <c r="T20" s="20">
        <f t="shared" si="50"/>
        <v>6175.3689564549504</v>
      </c>
      <c r="U20" s="20">
        <f t="shared" si="11"/>
        <v>120</v>
      </c>
      <c r="W20" s="6">
        <f t="shared" si="12"/>
        <v>15</v>
      </c>
      <c r="X20" s="7">
        <f t="shared" si="51"/>
        <v>44743</v>
      </c>
      <c r="Y20" s="20">
        <f t="shared" si="38"/>
        <v>11495.816381841472</v>
      </c>
      <c r="Z20" s="20">
        <f t="shared" si="13"/>
        <v>161.32462322517532</v>
      </c>
      <c r="AA20" s="20">
        <f t="shared" si="52"/>
        <v>11657.141005066647</v>
      </c>
      <c r="AB20" s="20">
        <f t="shared" si="14"/>
        <v>340</v>
      </c>
      <c r="AD20" s="6">
        <f t="shared" si="15"/>
        <v>15</v>
      </c>
      <c r="AE20" s="7">
        <f t="shared" si="53"/>
        <v>44743</v>
      </c>
      <c r="AF20" s="20">
        <f t="shared" si="39"/>
        <v>889.50714398127252</v>
      </c>
      <c r="AG20" s="20">
        <f t="shared" si="16"/>
        <v>11.593243109889253</v>
      </c>
      <c r="AH20" s="20">
        <f t="shared" si="54"/>
        <v>901.10038709116179</v>
      </c>
      <c r="AI20" s="20">
        <f t="shared" si="17"/>
        <v>36</v>
      </c>
      <c r="AK20" s="6">
        <f t="shared" si="18"/>
        <v>15</v>
      </c>
      <c r="AL20" s="7">
        <f t="shared" si="55"/>
        <v>44743</v>
      </c>
      <c r="AM20" s="20">
        <f t="shared" si="40"/>
        <v>0</v>
      </c>
      <c r="AN20" s="20">
        <f t="shared" si="19"/>
        <v>0</v>
      </c>
      <c r="AO20" s="20">
        <f t="shared" si="56"/>
        <v>0</v>
      </c>
      <c r="AP20" s="20">
        <f t="shared" si="20"/>
        <v>0</v>
      </c>
      <c r="AR20" s="6">
        <f t="shared" si="21"/>
        <v>15</v>
      </c>
      <c r="AS20" s="7">
        <f t="shared" si="57"/>
        <v>44743</v>
      </c>
      <c r="AT20" s="20">
        <f t="shared" si="41"/>
        <v>0</v>
      </c>
      <c r="AU20" s="20">
        <f t="shared" si="22"/>
        <v>0</v>
      </c>
      <c r="AV20" s="20">
        <f t="shared" si="58"/>
        <v>0</v>
      </c>
      <c r="AW20" s="20">
        <f t="shared" si="23"/>
        <v>0</v>
      </c>
      <c r="AY20" s="6">
        <f t="shared" si="24"/>
        <v>15</v>
      </c>
      <c r="AZ20" s="7">
        <f t="shared" si="59"/>
        <v>44743</v>
      </c>
      <c r="BA20" s="20">
        <f t="shared" si="42"/>
        <v>0</v>
      </c>
      <c r="BB20" s="20">
        <f t="shared" si="25"/>
        <v>0</v>
      </c>
      <c r="BC20" s="20">
        <f t="shared" si="60"/>
        <v>0</v>
      </c>
      <c r="BD20" s="20">
        <f t="shared" si="26"/>
        <v>0</v>
      </c>
      <c r="BF20" s="6">
        <f t="shared" si="27"/>
        <v>15</v>
      </c>
      <c r="BG20" s="7">
        <f t="shared" si="61"/>
        <v>44743</v>
      </c>
      <c r="BH20" s="20">
        <f t="shared" si="43"/>
        <v>0</v>
      </c>
      <c r="BI20" s="20">
        <f t="shared" si="28"/>
        <v>0</v>
      </c>
      <c r="BJ20" s="20">
        <f t="shared" si="62"/>
        <v>0</v>
      </c>
      <c r="BK20" s="20">
        <f t="shared" si="29"/>
        <v>0</v>
      </c>
      <c r="BM20" s="6">
        <f t="shared" si="30"/>
        <v>15</v>
      </c>
      <c r="BN20" s="7">
        <f t="shared" si="63"/>
        <v>44743</v>
      </c>
      <c r="BO20" s="20">
        <f t="shared" si="44"/>
        <v>0</v>
      </c>
      <c r="BP20" s="20">
        <f t="shared" si="31"/>
        <v>0</v>
      </c>
      <c r="BQ20" s="20">
        <f t="shared" si="64"/>
        <v>0</v>
      </c>
      <c r="BR20" s="20">
        <f t="shared" si="32"/>
        <v>0</v>
      </c>
      <c r="BT20" s="6">
        <f t="shared" si="33"/>
        <v>15</v>
      </c>
      <c r="BU20" s="7">
        <f t="shared" si="65"/>
        <v>44743</v>
      </c>
      <c r="BV20" s="20">
        <f t="shared" si="0"/>
        <v>21603.859364590749</v>
      </c>
      <c r="BW20" s="20">
        <f t="shared" si="1"/>
        <v>335.19412445660828</v>
      </c>
      <c r="BX20" s="20">
        <f t="shared" si="2"/>
        <v>21939.053489047361</v>
      </c>
      <c r="BY20" s="20">
        <f t="shared" si="3"/>
        <v>624</v>
      </c>
    </row>
    <row r="21" spans="2:77" ht="20" customHeight="1" thickBot="1" x14ac:dyDescent="0.25">
      <c r="B21" s="6">
        <f t="shared" si="34"/>
        <v>16</v>
      </c>
      <c r="C21" s="7">
        <f t="shared" si="45"/>
        <v>44774</v>
      </c>
      <c r="D21" s="20">
        <f t="shared" si="35"/>
        <v>2648.0161212616408</v>
      </c>
      <c r="E21" s="20">
        <f t="shared" si="4"/>
        <v>65.207396986067906</v>
      </c>
      <c r="F21" s="20">
        <f t="shared" si="46"/>
        <v>2713.2235182477089</v>
      </c>
      <c r="G21" s="20">
        <f t="shared" si="5"/>
        <v>88</v>
      </c>
      <c r="I21" s="6">
        <f t="shared" si="6"/>
        <v>16</v>
      </c>
      <c r="J21" s="7">
        <f t="shared" si="47"/>
        <v>44774</v>
      </c>
      <c r="K21" s="20">
        <f t="shared" si="36"/>
        <v>429.42701917295909</v>
      </c>
      <c r="L21" s="20">
        <f t="shared" si="7"/>
        <v>8.5921189419522896</v>
      </c>
      <c r="M21" s="20">
        <f t="shared" si="48"/>
        <v>438.01913811491136</v>
      </c>
      <c r="N21" s="20">
        <f t="shared" si="8"/>
        <v>40</v>
      </c>
      <c r="P21" s="6">
        <f t="shared" si="9"/>
        <v>16</v>
      </c>
      <c r="Q21" s="7">
        <f t="shared" si="49"/>
        <v>44774</v>
      </c>
      <c r="R21" s="20">
        <f t="shared" si="37"/>
        <v>6055.3689564549504</v>
      </c>
      <c r="S21" s="20">
        <f t="shared" si="10"/>
        <v>86.844083117158092</v>
      </c>
      <c r="T21" s="20">
        <f t="shared" si="50"/>
        <v>6142.2130395721088</v>
      </c>
      <c r="U21" s="20">
        <f t="shared" si="11"/>
        <v>120</v>
      </c>
      <c r="W21" s="6">
        <f t="shared" si="12"/>
        <v>16</v>
      </c>
      <c r="X21" s="7">
        <f t="shared" si="51"/>
        <v>44774</v>
      </c>
      <c r="Y21" s="20">
        <f t="shared" si="38"/>
        <v>11317.141005066647</v>
      </c>
      <c r="Z21" s="20">
        <f t="shared" si="13"/>
        <v>158.81721210443527</v>
      </c>
      <c r="AA21" s="20">
        <f t="shared" si="52"/>
        <v>11475.958217171083</v>
      </c>
      <c r="AB21" s="20">
        <f t="shared" si="14"/>
        <v>340</v>
      </c>
      <c r="AD21" s="6">
        <f t="shared" si="15"/>
        <v>16</v>
      </c>
      <c r="AE21" s="7">
        <f t="shared" si="53"/>
        <v>44774</v>
      </c>
      <c r="AF21" s="20">
        <f t="shared" si="39"/>
        <v>865.10038709116179</v>
      </c>
      <c r="AG21" s="20">
        <f t="shared" si="16"/>
        <v>11.275141711754811</v>
      </c>
      <c r="AH21" s="20">
        <f t="shared" si="54"/>
        <v>876.37552880291662</v>
      </c>
      <c r="AI21" s="20">
        <f t="shared" si="17"/>
        <v>36</v>
      </c>
      <c r="AK21" s="6">
        <f t="shared" si="18"/>
        <v>16</v>
      </c>
      <c r="AL21" s="7">
        <f t="shared" si="55"/>
        <v>44774</v>
      </c>
      <c r="AM21" s="20">
        <f t="shared" si="40"/>
        <v>0</v>
      </c>
      <c r="AN21" s="20">
        <f t="shared" si="19"/>
        <v>0</v>
      </c>
      <c r="AO21" s="20">
        <f t="shared" si="56"/>
        <v>0</v>
      </c>
      <c r="AP21" s="20">
        <f t="shared" si="20"/>
        <v>0</v>
      </c>
      <c r="AR21" s="6">
        <f t="shared" si="21"/>
        <v>16</v>
      </c>
      <c r="AS21" s="7">
        <f t="shared" si="57"/>
        <v>44774</v>
      </c>
      <c r="AT21" s="20">
        <f t="shared" si="41"/>
        <v>0</v>
      </c>
      <c r="AU21" s="20">
        <f t="shared" si="22"/>
        <v>0</v>
      </c>
      <c r="AV21" s="20">
        <f t="shared" si="58"/>
        <v>0</v>
      </c>
      <c r="AW21" s="20">
        <f t="shared" si="23"/>
        <v>0</v>
      </c>
      <c r="AY21" s="6">
        <f t="shared" si="24"/>
        <v>16</v>
      </c>
      <c r="AZ21" s="7">
        <f t="shared" si="59"/>
        <v>44774</v>
      </c>
      <c r="BA21" s="20">
        <f t="shared" si="42"/>
        <v>0</v>
      </c>
      <c r="BB21" s="20">
        <f t="shared" si="25"/>
        <v>0</v>
      </c>
      <c r="BC21" s="20">
        <f t="shared" si="60"/>
        <v>0</v>
      </c>
      <c r="BD21" s="20">
        <f t="shared" si="26"/>
        <v>0</v>
      </c>
      <c r="BF21" s="6">
        <f t="shared" si="27"/>
        <v>16</v>
      </c>
      <c r="BG21" s="7">
        <f t="shared" si="61"/>
        <v>44774</v>
      </c>
      <c r="BH21" s="20">
        <f t="shared" si="43"/>
        <v>0</v>
      </c>
      <c r="BI21" s="20">
        <f t="shared" si="28"/>
        <v>0</v>
      </c>
      <c r="BJ21" s="20">
        <f t="shared" si="62"/>
        <v>0</v>
      </c>
      <c r="BK21" s="20">
        <f t="shared" si="29"/>
        <v>0</v>
      </c>
      <c r="BM21" s="6">
        <f t="shared" si="30"/>
        <v>16</v>
      </c>
      <c r="BN21" s="7">
        <f t="shared" si="63"/>
        <v>44774</v>
      </c>
      <c r="BO21" s="20">
        <f t="shared" si="44"/>
        <v>0</v>
      </c>
      <c r="BP21" s="20">
        <f t="shared" si="31"/>
        <v>0</v>
      </c>
      <c r="BQ21" s="20">
        <f t="shared" si="64"/>
        <v>0</v>
      </c>
      <c r="BR21" s="20">
        <f t="shared" si="32"/>
        <v>0</v>
      </c>
      <c r="BT21" s="6">
        <f t="shared" si="33"/>
        <v>16</v>
      </c>
      <c r="BU21" s="7">
        <f t="shared" si="65"/>
        <v>44774</v>
      </c>
      <c r="BV21" s="20">
        <f t="shared" si="0"/>
        <v>21315.053489047361</v>
      </c>
      <c r="BW21" s="20">
        <f t="shared" si="1"/>
        <v>330.73595286136839</v>
      </c>
      <c r="BX21" s="20">
        <f t="shared" si="2"/>
        <v>21645.789441908728</v>
      </c>
      <c r="BY21" s="20">
        <f t="shared" si="3"/>
        <v>624</v>
      </c>
    </row>
    <row r="22" spans="2:77" ht="20" customHeight="1" thickBot="1" x14ac:dyDescent="0.25">
      <c r="B22" s="6">
        <f t="shared" si="34"/>
        <v>17</v>
      </c>
      <c r="C22" s="7">
        <f t="shared" si="45"/>
        <v>44805</v>
      </c>
      <c r="D22" s="20">
        <f t="shared" si="35"/>
        <v>2625.2235182477089</v>
      </c>
      <c r="E22" s="20">
        <f t="shared" si="4"/>
        <v>64.646129136849837</v>
      </c>
      <c r="F22" s="20">
        <f t="shared" si="46"/>
        <v>2689.8696473845589</v>
      </c>
      <c r="G22" s="20">
        <f t="shared" si="5"/>
        <v>88</v>
      </c>
      <c r="I22" s="6">
        <f t="shared" si="6"/>
        <v>17</v>
      </c>
      <c r="J22" s="7">
        <f t="shared" si="47"/>
        <v>44805</v>
      </c>
      <c r="K22" s="20">
        <f t="shared" si="36"/>
        <v>398.01913811491136</v>
      </c>
      <c r="L22" s="20">
        <f t="shared" si="7"/>
        <v>7.9636995884491846</v>
      </c>
      <c r="M22" s="20">
        <f t="shared" si="48"/>
        <v>405.98283770336053</v>
      </c>
      <c r="N22" s="20">
        <f t="shared" si="8"/>
        <v>40</v>
      </c>
      <c r="P22" s="6">
        <f t="shared" si="9"/>
        <v>17</v>
      </c>
      <c r="Q22" s="7">
        <f t="shared" si="49"/>
        <v>44805</v>
      </c>
      <c r="R22" s="20">
        <f t="shared" si="37"/>
        <v>6022.2130395721088</v>
      </c>
      <c r="S22" s="20">
        <f t="shared" si="10"/>
        <v>86.368572009196669</v>
      </c>
      <c r="T22" s="20">
        <f t="shared" si="50"/>
        <v>6108.581611581305</v>
      </c>
      <c r="U22" s="20">
        <f t="shared" si="11"/>
        <v>120</v>
      </c>
      <c r="W22" s="6">
        <f t="shared" si="12"/>
        <v>17</v>
      </c>
      <c r="X22" s="7">
        <f t="shared" si="51"/>
        <v>44805</v>
      </c>
      <c r="Y22" s="20">
        <f t="shared" si="38"/>
        <v>11135.958217171083</v>
      </c>
      <c r="Z22" s="20">
        <f t="shared" si="13"/>
        <v>156.2746136476342</v>
      </c>
      <c r="AA22" s="20">
        <f t="shared" si="52"/>
        <v>11292.232830818717</v>
      </c>
      <c r="AB22" s="20">
        <f t="shared" si="14"/>
        <v>340</v>
      </c>
      <c r="AD22" s="6">
        <f t="shared" si="15"/>
        <v>17</v>
      </c>
      <c r="AE22" s="7">
        <f t="shared" si="53"/>
        <v>44805</v>
      </c>
      <c r="AF22" s="20">
        <f t="shared" si="39"/>
        <v>840.37552880291662</v>
      </c>
      <c r="AG22" s="20">
        <f t="shared" si="16"/>
        <v>10.95289439206468</v>
      </c>
      <c r="AH22" s="20">
        <f t="shared" si="54"/>
        <v>851.32842319498127</v>
      </c>
      <c r="AI22" s="20">
        <f t="shared" si="17"/>
        <v>36</v>
      </c>
      <c r="AK22" s="6">
        <f t="shared" si="18"/>
        <v>17</v>
      </c>
      <c r="AL22" s="7">
        <f t="shared" si="55"/>
        <v>44805</v>
      </c>
      <c r="AM22" s="20">
        <f t="shared" si="40"/>
        <v>0</v>
      </c>
      <c r="AN22" s="20">
        <f t="shared" si="19"/>
        <v>0</v>
      </c>
      <c r="AO22" s="20">
        <f t="shared" si="56"/>
        <v>0</v>
      </c>
      <c r="AP22" s="20">
        <f t="shared" si="20"/>
        <v>0</v>
      </c>
      <c r="AR22" s="6">
        <f t="shared" si="21"/>
        <v>17</v>
      </c>
      <c r="AS22" s="7">
        <f t="shared" si="57"/>
        <v>44805</v>
      </c>
      <c r="AT22" s="20">
        <f t="shared" si="41"/>
        <v>0</v>
      </c>
      <c r="AU22" s="20">
        <f t="shared" si="22"/>
        <v>0</v>
      </c>
      <c r="AV22" s="20">
        <f t="shared" si="58"/>
        <v>0</v>
      </c>
      <c r="AW22" s="20">
        <f t="shared" si="23"/>
        <v>0</v>
      </c>
      <c r="AY22" s="6">
        <f t="shared" si="24"/>
        <v>17</v>
      </c>
      <c r="AZ22" s="7">
        <f t="shared" si="59"/>
        <v>44805</v>
      </c>
      <c r="BA22" s="20">
        <f t="shared" si="42"/>
        <v>0</v>
      </c>
      <c r="BB22" s="20">
        <f t="shared" si="25"/>
        <v>0</v>
      </c>
      <c r="BC22" s="20">
        <f t="shared" si="60"/>
        <v>0</v>
      </c>
      <c r="BD22" s="20">
        <f t="shared" si="26"/>
        <v>0</v>
      </c>
      <c r="BF22" s="6">
        <f t="shared" si="27"/>
        <v>17</v>
      </c>
      <c r="BG22" s="7">
        <f t="shared" si="61"/>
        <v>44805</v>
      </c>
      <c r="BH22" s="20">
        <f t="shared" si="43"/>
        <v>0</v>
      </c>
      <c r="BI22" s="20">
        <f t="shared" si="28"/>
        <v>0</v>
      </c>
      <c r="BJ22" s="20">
        <f t="shared" si="62"/>
        <v>0</v>
      </c>
      <c r="BK22" s="20">
        <f t="shared" si="29"/>
        <v>0</v>
      </c>
      <c r="BM22" s="6">
        <f t="shared" si="30"/>
        <v>17</v>
      </c>
      <c r="BN22" s="7">
        <f t="shared" si="63"/>
        <v>44805</v>
      </c>
      <c r="BO22" s="20">
        <f t="shared" si="44"/>
        <v>0</v>
      </c>
      <c r="BP22" s="20">
        <f t="shared" si="31"/>
        <v>0</v>
      </c>
      <c r="BQ22" s="20">
        <f t="shared" si="64"/>
        <v>0</v>
      </c>
      <c r="BR22" s="20">
        <f t="shared" si="32"/>
        <v>0</v>
      </c>
      <c r="BT22" s="6">
        <f t="shared" si="33"/>
        <v>17</v>
      </c>
      <c r="BU22" s="7">
        <f t="shared" si="65"/>
        <v>44805</v>
      </c>
      <c r="BV22" s="20">
        <f t="shared" si="0"/>
        <v>21021.789441908728</v>
      </c>
      <c r="BW22" s="20">
        <f t="shared" si="1"/>
        <v>326.2059087741946</v>
      </c>
      <c r="BX22" s="20">
        <f t="shared" si="2"/>
        <v>21347.995350682922</v>
      </c>
      <c r="BY22" s="20">
        <f t="shared" si="3"/>
        <v>624</v>
      </c>
    </row>
    <row r="23" spans="2:77" ht="20" customHeight="1" thickBot="1" x14ac:dyDescent="0.25">
      <c r="B23" s="6">
        <f t="shared" si="34"/>
        <v>18</v>
      </c>
      <c r="C23" s="7">
        <f t="shared" si="45"/>
        <v>44835</v>
      </c>
      <c r="D23" s="20">
        <f t="shared" si="35"/>
        <v>2601.8696473845589</v>
      </c>
      <c r="E23" s="20">
        <f t="shared" si="4"/>
        <v>64.071040066844759</v>
      </c>
      <c r="F23" s="20">
        <f t="shared" si="46"/>
        <v>2665.9406874514038</v>
      </c>
      <c r="G23" s="20">
        <f t="shared" si="5"/>
        <v>88</v>
      </c>
      <c r="I23" s="6">
        <f t="shared" si="6"/>
        <v>18</v>
      </c>
      <c r="J23" s="7">
        <f t="shared" si="47"/>
        <v>44835</v>
      </c>
      <c r="K23" s="20">
        <f t="shared" si="36"/>
        <v>365.98283770336053</v>
      </c>
      <c r="L23" s="20">
        <f t="shared" si="7"/>
        <v>7.3227066110480727</v>
      </c>
      <c r="M23" s="20">
        <f t="shared" si="48"/>
        <v>373.30554431440862</v>
      </c>
      <c r="N23" s="20">
        <f t="shared" si="8"/>
        <v>40</v>
      </c>
      <c r="P23" s="6">
        <f t="shared" si="9"/>
        <v>18</v>
      </c>
      <c r="Q23" s="7">
        <f t="shared" si="49"/>
        <v>44835</v>
      </c>
      <c r="R23" s="20">
        <f t="shared" si="37"/>
        <v>5988.581611581305</v>
      </c>
      <c r="S23" s="20">
        <f t="shared" si="10"/>
        <v>85.886241279428546</v>
      </c>
      <c r="T23" s="20">
        <f t="shared" si="50"/>
        <v>6074.4678528607337</v>
      </c>
      <c r="U23" s="20">
        <f t="shared" si="11"/>
        <v>120</v>
      </c>
      <c r="W23" s="6">
        <f t="shared" si="12"/>
        <v>18</v>
      </c>
      <c r="X23" s="7">
        <f t="shared" si="51"/>
        <v>44835</v>
      </c>
      <c r="Y23" s="20">
        <f t="shared" si="38"/>
        <v>10952.232830818717</v>
      </c>
      <c r="Z23" s="20">
        <f t="shared" si="13"/>
        <v>153.69633405915599</v>
      </c>
      <c r="AA23" s="20">
        <f t="shared" si="52"/>
        <v>11105.929164877873</v>
      </c>
      <c r="AB23" s="20">
        <f t="shared" si="14"/>
        <v>340</v>
      </c>
      <c r="AD23" s="6">
        <f t="shared" si="15"/>
        <v>18</v>
      </c>
      <c r="AE23" s="7">
        <f t="shared" si="53"/>
        <v>44835</v>
      </c>
      <c r="AF23" s="20">
        <f t="shared" si="39"/>
        <v>815.32842319498127</v>
      </c>
      <c r="AG23" s="20">
        <f t="shared" si="16"/>
        <v>10.626447115641257</v>
      </c>
      <c r="AH23" s="20">
        <f t="shared" si="54"/>
        <v>825.95487031062248</v>
      </c>
      <c r="AI23" s="20">
        <f t="shared" si="17"/>
        <v>36</v>
      </c>
      <c r="AK23" s="6">
        <f t="shared" si="18"/>
        <v>18</v>
      </c>
      <c r="AL23" s="7">
        <f t="shared" si="55"/>
        <v>44835</v>
      </c>
      <c r="AM23" s="20">
        <f t="shared" si="40"/>
        <v>0</v>
      </c>
      <c r="AN23" s="20">
        <f t="shared" si="19"/>
        <v>0</v>
      </c>
      <c r="AO23" s="20">
        <f t="shared" si="56"/>
        <v>0</v>
      </c>
      <c r="AP23" s="20">
        <f t="shared" si="20"/>
        <v>0</v>
      </c>
      <c r="AR23" s="6">
        <f t="shared" si="21"/>
        <v>18</v>
      </c>
      <c r="AS23" s="7">
        <f t="shared" si="57"/>
        <v>44835</v>
      </c>
      <c r="AT23" s="20">
        <f t="shared" si="41"/>
        <v>0</v>
      </c>
      <c r="AU23" s="20">
        <f t="shared" si="22"/>
        <v>0</v>
      </c>
      <c r="AV23" s="20">
        <f t="shared" si="58"/>
        <v>0</v>
      </c>
      <c r="AW23" s="20">
        <f t="shared" si="23"/>
        <v>0</v>
      </c>
      <c r="AY23" s="6">
        <f t="shared" si="24"/>
        <v>18</v>
      </c>
      <c r="AZ23" s="7">
        <f t="shared" si="59"/>
        <v>44835</v>
      </c>
      <c r="BA23" s="20">
        <f t="shared" si="42"/>
        <v>0</v>
      </c>
      <c r="BB23" s="20">
        <f t="shared" si="25"/>
        <v>0</v>
      </c>
      <c r="BC23" s="20">
        <f t="shared" si="60"/>
        <v>0</v>
      </c>
      <c r="BD23" s="20">
        <f t="shared" si="26"/>
        <v>0</v>
      </c>
      <c r="BF23" s="6">
        <f t="shared" si="27"/>
        <v>18</v>
      </c>
      <c r="BG23" s="7">
        <f t="shared" si="61"/>
        <v>44835</v>
      </c>
      <c r="BH23" s="20">
        <f t="shared" si="43"/>
        <v>0</v>
      </c>
      <c r="BI23" s="20">
        <f t="shared" si="28"/>
        <v>0</v>
      </c>
      <c r="BJ23" s="20">
        <f t="shared" si="62"/>
        <v>0</v>
      </c>
      <c r="BK23" s="20">
        <f t="shared" si="29"/>
        <v>0</v>
      </c>
      <c r="BM23" s="6">
        <f t="shared" si="30"/>
        <v>18</v>
      </c>
      <c r="BN23" s="7">
        <f t="shared" si="63"/>
        <v>44835</v>
      </c>
      <c r="BO23" s="20">
        <f t="shared" si="44"/>
        <v>0</v>
      </c>
      <c r="BP23" s="20">
        <f t="shared" si="31"/>
        <v>0</v>
      </c>
      <c r="BQ23" s="20">
        <f t="shared" si="64"/>
        <v>0</v>
      </c>
      <c r="BR23" s="20">
        <f t="shared" si="32"/>
        <v>0</v>
      </c>
      <c r="BT23" s="6">
        <f t="shared" si="33"/>
        <v>18</v>
      </c>
      <c r="BU23" s="7">
        <f t="shared" si="65"/>
        <v>44835</v>
      </c>
      <c r="BV23" s="20">
        <f t="shared" si="0"/>
        <v>20723.995350682922</v>
      </c>
      <c r="BW23" s="20">
        <f t="shared" si="1"/>
        <v>321.60276913211868</v>
      </c>
      <c r="BX23" s="20">
        <f t="shared" si="2"/>
        <v>21045.598119815044</v>
      </c>
      <c r="BY23" s="20">
        <f t="shared" si="3"/>
        <v>624</v>
      </c>
    </row>
    <row r="24" spans="2:77" ht="20" customHeight="1" thickBot="1" x14ac:dyDescent="0.25">
      <c r="B24" s="6">
        <f t="shared" si="34"/>
        <v>19</v>
      </c>
      <c r="C24" s="7">
        <f t="shared" si="45"/>
        <v>44866</v>
      </c>
      <c r="D24" s="20">
        <f t="shared" si="35"/>
        <v>2577.9406874514038</v>
      </c>
      <c r="E24" s="20">
        <f t="shared" si="4"/>
        <v>63.481789428490821</v>
      </c>
      <c r="F24" s="20">
        <f t="shared" si="46"/>
        <v>2641.4224768798945</v>
      </c>
      <c r="G24" s="20">
        <f t="shared" si="5"/>
        <v>88</v>
      </c>
      <c r="I24" s="6">
        <f t="shared" si="6"/>
        <v>19</v>
      </c>
      <c r="J24" s="7">
        <f t="shared" si="47"/>
        <v>44866</v>
      </c>
      <c r="K24" s="20">
        <f t="shared" si="36"/>
        <v>333.30554431440862</v>
      </c>
      <c r="L24" s="20">
        <f t="shared" si="7"/>
        <v>6.6688884324907924</v>
      </c>
      <c r="M24" s="20">
        <f t="shared" si="48"/>
        <v>339.97443274689942</v>
      </c>
      <c r="N24" s="20">
        <f t="shared" si="8"/>
        <v>40</v>
      </c>
      <c r="P24" s="6">
        <f t="shared" si="9"/>
        <v>19</v>
      </c>
      <c r="Q24" s="7">
        <f t="shared" si="49"/>
        <v>44866</v>
      </c>
      <c r="R24" s="20">
        <f t="shared" si="37"/>
        <v>5954.4678528607337</v>
      </c>
      <c r="S24" s="20">
        <f t="shared" si="10"/>
        <v>85.396993123111031</v>
      </c>
      <c r="T24" s="20">
        <f t="shared" si="50"/>
        <v>6039.864845983845</v>
      </c>
      <c r="U24" s="20">
        <f t="shared" si="11"/>
        <v>120</v>
      </c>
      <c r="W24" s="6">
        <f t="shared" si="12"/>
        <v>19</v>
      </c>
      <c r="X24" s="7">
        <f t="shared" si="51"/>
        <v>44866</v>
      </c>
      <c r="Y24" s="20">
        <f t="shared" si="38"/>
        <v>10765.929164877873</v>
      </c>
      <c r="Z24" s="20">
        <f t="shared" si="13"/>
        <v>151.08187261378615</v>
      </c>
      <c r="AA24" s="20">
        <f t="shared" si="52"/>
        <v>10917.011037491658</v>
      </c>
      <c r="AB24" s="20">
        <f t="shared" si="14"/>
        <v>340</v>
      </c>
      <c r="AD24" s="6">
        <f t="shared" si="15"/>
        <v>19</v>
      </c>
      <c r="AE24" s="7">
        <f t="shared" si="53"/>
        <v>44866</v>
      </c>
      <c r="AF24" s="20">
        <f t="shared" si="39"/>
        <v>789.95487031062248</v>
      </c>
      <c r="AG24" s="20">
        <f t="shared" si="16"/>
        <v>10.295745143048448</v>
      </c>
      <c r="AH24" s="20">
        <f t="shared" si="54"/>
        <v>800.25061545367089</v>
      </c>
      <c r="AI24" s="20">
        <f t="shared" si="17"/>
        <v>36</v>
      </c>
      <c r="AK24" s="6">
        <f t="shared" si="18"/>
        <v>19</v>
      </c>
      <c r="AL24" s="7">
        <f t="shared" si="55"/>
        <v>44866</v>
      </c>
      <c r="AM24" s="20">
        <f t="shared" si="40"/>
        <v>0</v>
      </c>
      <c r="AN24" s="20">
        <f t="shared" si="19"/>
        <v>0</v>
      </c>
      <c r="AO24" s="20">
        <f t="shared" si="56"/>
        <v>0</v>
      </c>
      <c r="AP24" s="20">
        <f t="shared" si="20"/>
        <v>0</v>
      </c>
      <c r="AR24" s="6">
        <f t="shared" si="21"/>
        <v>19</v>
      </c>
      <c r="AS24" s="7">
        <f t="shared" si="57"/>
        <v>44866</v>
      </c>
      <c r="AT24" s="20">
        <f t="shared" si="41"/>
        <v>0</v>
      </c>
      <c r="AU24" s="20">
        <f t="shared" si="22"/>
        <v>0</v>
      </c>
      <c r="AV24" s="20">
        <f t="shared" si="58"/>
        <v>0</v>
      </c>
      <c r="AW24" s="20">
        <f t="shared" si="23"/>
        <v>0</v>
      </c>
      <c r="AY24" s="6">
        <f t="shared" si="24"/>
        <v>19</v>
      </c>
      <c r="AZ24" s="7">
        <f t="shared" si="59"/>
        <v>44866</v>
      </c>
      <c r="BA24" s="20">
        <f t="shared" si="42"/>
        <v>0</v>
      </c>
      <c r="BB24" s="20">
        <f t="shared" si="25"/>
        <v>0</v>
      </c>
      <c r="BC24" s="20">
        <f t="shared" si="60"/>
        <v>0</v>
      </c>
      <c r="BD24" s="20">
        <f t="shared" si="26"/>
        <v>0</v>
      </c>
      <c r="BF24" s="6">
        <f t="shared" si="27"/>
        <v>19</v>
      </c>
      <c r="BG24" s="7">
        <f t="shared" si="61"/>
        <v>44866</v>
      </c>
      <c r="BH24" s="20">
        <f t="shared" si="43"/>
        <v>0</v>
      </c>
      <c r="BI24" s="20">
        <f t="shared" si="28"/>
        <v>0</v>
      </c>
      <c r="BJ24" s="20">
        <f t="shared" si="62"/>
        <v>0</v>
      </c>
      <c r="BK24" s="20">
        <f t="shared" si="29"/>
        <v>0</v>
      </c>
      <c r="BM24" s="6">
        <f t="shared" si="30"/>
        <v>19</v>
      </c>
      <c r="BN24" s="7">
        <f t="shared" si="63"/>
        <v>44866</v>
      </c>
      <c r="BO24" s="20">
        <f t="shared" si="44"/>
        <v>0</v>
      </c>
      <c r="BP24" s="20">
        <f t="shared" si="31"/>
        <v>0</v>
      </c>
      <c r="BQ24" s="20">
        <f t="shared" si="64"/>
        <v>0</v>
      </c>
      <c r="BR24" s="20">
        <f t="shared" si="32"/>
        <v>0</v>
      </c>
      <c r="BT24" s="6">
        <f t="shared" si="33"/>
        <v>19</v>
      </c>
      <c r="BU24" s="7">
        <f t="shared" si="65"/>
        <v>44866</v>
      </c>
      <c r="BV24" s="20">
        <f t="shared" si="0"/>
        <v>20421.598119815044</v>
      </c>
      <c r="BW24" s="20">
        <f t="shared" si="1"/>
        <v>316.92528874092721</v>
      </c>
      <c r="BX24" s="20">
        <f t="shared" si="2"/>
        <v>20738.523408555968</v>
      </c>
      <c r="BY24" s="20">
        <f t="shared" si="3"/>
        <v>624</v>
      </c>
    </row>
    <row r="25" spans="2:77" ht="20" customHeight="1" thickBot="1" x14ac:dyDescent="0.25">
      <c r="B25" s="6">
        <f t="shared" si="34"/>
        <v>20</v>
      </c>
      <c r="C25" s="7">
        <f t="shared" si="45"/>
        <v>44896</v>
      </c>
      <c r="D25" s="20">
        <f t="shared" si="35"/>
        <v>2553.4224768798945</v>
      </c>
      <c r="E25" s="20">
        <f t="shared" si="4"/>
        <v>62.878028493167399</v>
      </c>
      <c r="F25" s="20">
        <f t="shared" si="46"/>
        <v>2616.3005053730617</v>
      </c>
      <c r="G25" s="20">
        <f t="shared" si="5"/>
        <v>88</v>
      </c>
      <c r="I25" s="6">
        <f t="shared" si="6"/>
        <v>20</v>
      </c>
      <c r="J25" s="7">
        <f t="shared" si="47"/>
        <v>44896</v>
      </c>
      <c r="K25" s="20">
        <f t="shared" si="36"/>
        <v>299.97443274689942</v>
      </c>
      <c r="L25" s="20">
        <f t="shared" si="7"/>
        <v>6.001988441877546</v>
      </c>
      <c r="M25" s="20">
        <f t="shared" si="48"/>
        <v>305.97642118877695</v>
      </c>
      <c r="N25" s="20">
        <f t="shared" si="8"/>
        <v>40</v>
      </c>
      <c r="P25" s="6">
        <f t="shared" si="9"/>
        <v>20</v>
      </c>
      <c r="Q25" s="7">
        <f t="shared" si="49"/>
        <v>44896</v>
      </c>
      <c r="R25" s="20">
        <f t="shared" si="37"/>
        <v>5919.864845983845</v>
      </c>
      <c r="S25" s="20">
        <f t="shared" si="10"/>
        <v>84.900728332818304</v>
      </c>
      <c r="T25" s="20">
        <f t="shared" si="50"/>
        <v>6004.7655743166633</v>
      </c>
      <c r="U25" s="20">
        <f t="shared" si="11"/>
        <v>120</v>
      </c>
      <c r="W25" s="6">
        <f t="shared" si="12"/>
        <v>20</v>
      </c>
      <c r="X25" s="7">
        <f t="shared" si="51"/>
        <v>44896</v>
      </c>
      <c r="Y25" s="20">
        <f t="shared" si="38"/>
        <v>10577.011037491658</v>
      </c>
      <c r="Z25" s="20">
        <f t="shared" si="13"/>
        <v>148.43072155946626</v>
      </c>
      <c r="AA25" s="20">
        <f t="shared" si="52"/>
        <v>10725.441759051124</v>
      </c>
      <c r="AB25" s="20">
        <f t="shared" si="14"/>
        <v>340</v>
      </c>
      <c r="AD25" s="6">
        <f t="shared" si="15"/>
        <v>20</v>
      </c>
      <c r="AE25" s="7">
        <f t="shared" si="53"/>
        <v>44896</v>
      </c>
      <c r="AF25" s="20">
        <f t="shared" si="39"/>
        <v>764.25061545367089</v>
      </c>
      <c r="AG25" s="20">
        <f t="shared" si="16"/>
        <v>9.9607330214128442</v>
      </c>
      <c r="AH25" s="20">
        <f t="shared" si="54"/>
        <v>774.2113484750837</v>
      </c>
      <c r="AI25" s="20">
        <f t="shared" si="17"/>
        <v>36</v>
      </c>
      <c r="AK25" s="6">
        <f t="shared" si="18"/>
        <v>20</v>
      </c>
      <c r="AL25" s="7">
        <f t="shared" si="55"/>
        <v>44896</v>
      </c>
      <c r="AM25" s="20">
        <f t="shared" si="40"/>
        <v>0</v>
      </c>
      <c r="AN25" s="20">
        <f t="shared" si="19"/>
        <v>0</v>
      </c>
      <c r="AO25" s="20">
        <f t="shared" si="56"/>
        <v>0</v>
      </c>
      <c r="AP25" s="20">
        <f t="shared" si="20"/>
        <v>0</v>
      </c>
      <c r="AR25" s="6">
        <f t="shared" si="21"/>
        <v>20</v>
      </c>
      <c r="AS25" s="7">
        <f t="shared" si="57"/>
        <v>44896</v>
      </c>
      <c r="AT25" s="20">
        <f t="shared" si="41"/>
        <v>0</v>
      </c>
      <c r="AU25" s="20">
        <f t="shared" si="22"/>
        <v>0</v>
      </c>
      <c r="AV25" s="20">
        <f t="shared" si="58"/>
        <v>0</v>
      </c>
      <c r="AW25" s="20">
        <f t="shared" si="23"/>
        <v>0</v>
      </c>
      <c r="AY25" s="6">
        <f t="shared" si="24"/>
        <v>20</v>
      </c>
      <c r="AZ25" s="7">
        <f t="shared" si="59"/>
        <v>44896</v>
      </c>
      <c r="BA25" s="20">
        <f t="shared" si="42"/>
        <v>0</v>
      </c>
      <c r="BB25" s="20">
        <f t="shared" si="25"/>
        <v>0</v>
      </c>
      <c r="BC25" s="20">
        <f t="shared" si="60"/>
        <v>0</v>
      </c>
      <c r="BD25" s="20">
        <f t="shared" si="26"/>
        <v>0</v>
      </c>
      <c r="BF25" s="6">
        <f t="shared" si="27"/>
        <v>20</v>
      </c>
      <c r="BG25" s="7">
        <f t="shared" si="61"/>
        <v>44896</v>
      </c>
      <c r="BH25" s="20">
        <f t="shared" si="43"/>
        <v>0</v>
      </c>
      <c r="BI25" s="20">
        <f t="shared" si="28"/>
        <v>0</v>
      </c>
      <c r="BJ25" s="20">
        <f t="shared" si="62"/>
        <v>0</v>
      </c>
      <c r="BK25" s="20">
        <f t="shared" si="29"/>
        <v>0</v>
      </c>
      <c r="BM25" s="6">
        <f t="shared" si="30"/>
        <v>20</v>
      </c>
      <c r="BN25" s="7">
        <f t="shared" si="63"/>
        <v>44896</v>
      </c>
      <c r="BO25" s="20">
        <f t="shared" si="44"/>
        <v>0</v>
      </c>
      <c r="BP25" s="20">
        <f t="shared" si="31"/>
        <v>0</v>
      </c>
      <c r="BQ25" s="20">
        <f t="shared" si="64"/>
        <v>0</v>
      </c>
      <c r="BR25" s="20">
        <f t="shared" si="32"/>
        <v>0</v>
      </c>
      <c r="BT25" s="6">
        <f t="shared" si="33"/>
        <v>20</v>
      </c>
      <c r="BU25" s="7">
        <f t="shared" si="65"/>
        <v>44896</v>
      </c>
      <c r="BV25" s="20">
        <f t="shared" si="0"/>
        <v>20114.523408555968</v>
      </c>
      <c r="BW25" s="20">
        <f t="shared" si="1"/>
        <v>312.17219984874242</v>
      </c>
      <c r="BX25" s="20">
        <f t="shared" si="2"/>
        <v>20426.695608404709</v>
      </c>
      <c r="BY25" s="20">
        <f t="shared" si="3"/>
        <v>624</v>
      </c>
    </row>
    <row r="26" spans="2:77" ht="20" customHeight="1" thickBot="1" x14ac:dyDescent="0.25">
      <c r="B26" s="6">
        <f t="shared" si="34"/>
        <v>21</v>
      </c>
      <c r="C26" s="7">
        <f t="shared" si="45"/>
        <v>44927</v>
      </c>
      <c r="D26" s="20">
        <f t="shared" si="35"/>
        <v>2528.3005053730617</v>
      </c>
      <c r="E26" s="20">
        <f t="shared" si="4"/>
        <v>62.259399944811641</v>
      </c>
      <c r="F26" s="20">
        <f t="shared" si="46"/>
        <v>2590.5599053178735</v>
      </c>
      <c r="G26" s="20">
        <f t="shared" si="5"/>
        <v>88</v>
      </c>
      <c r="I26" s="6">
        <f t="shared" si="6"/>
        <v>21</v>
      </c>
      <c r="J26" s="7">
        <f t="shared" si="47"/>
        <v>44927</v>
      </c>
      <c r="K26" s="20">
        <f t="shared" si="36"/>
        <v>265.97642118877695</v>
      </c>
      <c r="L26" s="20">
        <f t="shared" si="7"/>
        <v>5.3217448939521121</v>
      </c>
      <c r="M26" s="20">
        <f t="shared" si="48"/>
        <v>271.29816608272904</v>
      </c>
      <c r="N26" s="20">
        <f t="shared" si="8"/>
        <v>40</v>
      </c>
      <c r="P26" s="6">
        <f t="shared" si="9"/>
        <v>21</v>
      </c>
      <c r="Q26" s="7">
        <f t="shared" si="49"/>
        <v>44927</v>
      </c>
      <c r="R26" s="20">
        <f t="shared" si="37"/>
        <v>5884.7655743166633</v>
      </c>
      <c r="S26" s="20">
        <f t="shared" si="10"/>
        <v>84.397346278324818</v>
      </c>
      <c r="T26" s="20">
        <f t="shared" si="50"/>
        <v>5969.1629205949885</v>
      </c>
      <c r="U26" s="20">
        <f t="shared" si="11"/>
        <v>120</v>
      </c>
      <c r="W26" s="6">
        <f t="shared" si="12"/>
        <v>21</v>
      </c>
      <c r="X26" s="7">
        <f t="shared" si="51"/>
        <v>44927</v>
      </c>
      <c r="Y26" s="20">
        <f t="shared" si="38"/>
        <v>10385.441759051124</v>
      </c>
      <c r="Z26" s="20">
        <f t="shared" si="13"/>
        <v>145.74236601868409</v>
      </c>
      <c r="AA26" s="20">
        <f t="shared" si="52"/>
        <v>10531.184125069807</v>
      </c>
      <c r="AB26" s="20">
        <f t="shared" si="14"/>
        <v>340</v>
      </c>
      <c r="AD26" s="6">
        <f t="shared" si="15"/>
        <v>21</v>
      </c>
      <c r="AE26" s="7">
        <f t="shared" si="53"/>
        <v>44927</v>
      </c>
      <c r="AF26" s="20">
        <f t="shared" si="39"/>
        <v>738.2113484750837</v>
      </c>
      <c r="AG26" s="20">
        <f t="shared" si="16"/>
        <v>9.6213545751252578</v>
      </c>
      <c r="AH26" s="20">
        <f t="shared" si="54"/>
        <v>747.83270305020892</v>
      </c>
      <c r="AI26" s="20">
        <f t="shared" si="17"/>
        <v>36</v>
      </c>
      <c r="AK26" s="6">
        <f t="shared" si="18"/>
        <v>21</v>
      </c>
      <c r="AL26" s="7">
        <f t="shared" si="55"/>
        <v>44927</v>
      </c>
      <c r="AM26" s="20">
        <f t="shared" si="40"/>
        <v>0</v>
      </c>
      <c r="AN26" s="20">
        <f t="shared" si="19"/>
        <v>0</v>
      </c>
      <c r="AO26" s="20">
        <f t="shared" si="56"/>
        <v>0</v>
      </c>
      <c r="AP26" s="20">
        <f t="shared" si="20"/>
        <v>0</v>
      </c>
      <c r="AR26" s="6">
        <f t="shared" si="21"/>
        <v>21</v>
      </c>
      <c r="AS26" s="7">
        <f t="shared" si="57"/>
        <v>44927</v>
      </c>
      <c r="AT26" s="20">
        <f t="shared" si="41"/>
        <v>0</v>
      </c>
      <c r="AU26" s="20">
        <f t="shared" si="22"/>
        <v>0</v>
      </c>
      <c r="AV26" s="20">
        <f t="shared" si="58"/>
        <v>0</v>
      </c>
      <c r="AW26" s="20">
        <f t="shared" si="23"/>
        <v>0</v>
      </c>
      <c r="AY26" s="6">
        <f t="shared" si="24"/>
        <v>21</v>
      </c>
      <c r="AZ26" s="7">
        <f t="shared" si="59"/>
        <v>44927</v>
      </c>
      <c r="BA26" s="20">
        <f t="shared" si="42"/>
        <v>0</v>
      </c>
      <c r="BB26" s="20">
        <f t="shared" si="25"/>
        <v>0</v>
      </c>
      <c r="BC26" s="20">
        <f t="shared" si="60"/>
        <v>0</v>
      </c>
      <c r="BD26" s="20">
        <f t="shared" si="26"/>
        <v>0</v>
      </c>
      <c r="BF26" s="6">
        <f t="shared" si="27"/>
        <v>21</v>
      </c>
      <c r="BG26" s="7">
        <f t="shared" si="61"/>
        <v>44927</v>
      </c>
      <c r="BH26" s="20">
        <f t="shared" si="43"/>
        <v>0</v>
      </c>
      <c r="BI26" s="20">
        <f t="shared" si="28"/>
        <v>0</v>
      </c>
      <c r="BJ26" s="20">
        <f t="shared" si="62"/>
        <v>0</v>
      </c>
      <c r="BK26" s="20">
        <f t="shared" si="29"/>
        <v>0</v>
      </c>
      <c r="BM26" s="6">
        <f t="shared" si="30"/>
        <v>21</v>
      </c>
      <c r="BN26" s="7">
        <f t="shared" si="63"/>
        <v>44927</v>
      </c>
      <c r="BO26" s="20">
        <f t="shared" si="44"/>
        <v>0</v>
      </c>
      <c r="BP26" s="20">
        <f t="shared" si="31"/>
        <v>0</v>
      </c>
      <c r="BQ26" s="20">
        <f t="shared" si="64"/>
        <v>0</v>
      </c>
      <c r="BR26" s="20">
        <f t="shared" si="32"/>
        <v>0</v>
      </c>
      <c r="BT26" s="6">
        <f t="shared" si="33"/>
        <v>21</v>
      </c>
      <c r="BU26" s="7">
        <f t="shared" si="65"/>
        <v>44927</v>
      </c>
      <c r="BV26" s="20">
        <f t="shared" si="0"/>
        <v>19802.695608404709</v>
      </c>
      <c r="BW26" s="20">
        <f t="shared" si="1"/>
        <v>307.34221171089797</v>
      </c>
      <c r="BX26" s="20">
        <f t="shared" si="2"/>
        <v>20110.037820115605</v>
      </c>
      <c r="BY26" s="20">
        <f t="shared" si="3"/>
        <v>624</v>
      </c>
    </row>
    <row r="27" spans="2:77" ht="20" customHeight="1" thickBot="1" x14ac:dyDescent="0.25">
      <c r="B27" s="6">
        <f t="shared" si="34"/>
        <v>22</v>
      </c>
      <c r="C27" s="7">
        <f t="shared" si="45"/>
        <v>44958</v>
      </c>
      <c r="D27" s="20">
        <f t="shared" si="35"/>
        <v>2502.5599053178735</v>
      </c>
      <c r="E27" s="20">
        <f t="shared" si="4"/>
        <v>61.62553766845263</v>
      </c>
      <c r="F27" s="20">
        <f t="shared" si="46"/>
        <v>2564.1854429863261</v>
      </c>
      <c r="G27" s="20">
        <f t="shared" si="5"/>
        <v>88</v>
      </c>
      <c r="I27" s="6">
        <f t="shared" si="6"/>
        <v>22</v>
      </c>
      <c r="J27" s="7">
        <f t="shared" si="47"/>
        <v>44958</v>
      </c>
      <c r="K27" s="20">
        <f t="shared" si="36"/>
        <v>231.29816608272904</v>
      </c>
      <c r="L27" s="20">
        <f t="shared" si="7"/>
        <v>4.6278908063719371</v>
      </c>
      <c r="M27" s="20">
        <f t="shared" si="48"/>
        <v>235.92605688910098</v>
      </c>
      <c r="N27" s="20">
        <f t="shared" si="8"/>
        <v>40</v>
      </c>
      <c r="P27" s="6">
        <f t="shared" si="9"/>
        <v>22</v>
      </c>
      <c r="Q27" s="7">
        <f t="shared" si="49"/>
        <v>44958</v>
      </c>
      <c r="R27" s="20">
        <f t="shared" si="37"/>
        <v>5849.1629205949885</v>
      </c>
      <c r="S27" s="20">
        <f t="shared" si="10"/>
        <v>83.886744886199793</v>
      </c>
      <c r="T27" s="20">
        <f t="shared" si="50"/>
        <v>5933.0496654811886</v>
      </c>
      <c r="U27" s="20">
        <f t="shared" si="11"/>
        <v>120</v>
      </c>
      <c r="W27" s="6">
        <f t="shared" si="12"/>
        <v>22</v>
      </c>
      <c r="X27" s="7">
        <f t="shared" si="51"/>
        <v>44958</v>
      </c>
      <c r="Y27" s="20">
        <f t="shared" si="38"/>
        <v>10191.184125069807</v>
      </c>
      <c r="Z27" s="20">
        <f t="shared" si="13"/>
        <v>143.01628388847962</v>
      </c>
      <c r="AA27" s="20">
        <f t="shared" si="52"/>
        <v>10334.200408958286</v>
      </c>
      <c r="AB27" s="20">
        <f t="shared" si="14"/>
        <v>340</v>
      </c>
      <c r="AD27" s="6">
        <f t="shared" si="15"/>
        <v>22</v>
      </c>
      <c r="AE27" s="7">
        <f t="shared" si="53"/>
        <v>44958</v>
      </c>
      <c r="AF27" s="20">
        <f t="shared" si="39"/>
        <v>711.83270305020892</v>
      </c>
      <c r="AG27" s="20">
        <f t="shared" si="16"/>
        <v>9.2775528964210565</v>
      </c>
      <c r="AH27" s="20">
        <f t="shared" si="54"/>
        <v>721.11025594662999</v>
      </c>
      <c r="AI27" s="20">
        <f t="shared" si="17"/>
        <v>36</v>
      </c>
      <c r="AK27" s="6">
        <f t="shared" si="18"/>
        <v>22</v>
      </c>
      <c r="AL27" s="7">
        <f t="shared" si="55"/>
        <v>44958</v>
      </c>
      <c r="AM27" s="20">
        <f t="shared" si="40"/>
        <v>0</v>
      </c>
      <c r="AN27" s="20">
        <f t="shared" si="19"/>
        <v>0</v>
      </c>
      <c r="AO27" s="20">
        <f t="shared" si="56"/>
        <v>0</v>
      </c>
      <c r="AP27" s="20">
        <f t="shared" si="20"/>
        <v>0</v>
      </c>
      <c r="AR27" s="6">
        <f t="shared" si="21"/>
        <v>22</v>
      </c>
      <c r="AS27" s="7">
        <f t="shared" si="57"/>
        <v>44958</v>
      </c>
      <c r="AT27" s="20">
        <f t="shared" si="41"/>
        <v>0</v>
      </c>
      <c r="AU27" s="20">
        <f t="shared" si="22"/>
        <v>0</v>
      </c>
      <c r="AV27" s="20">
        <f t="shared" si="58"/>
        <v>0</v>
      </c>
      <c r="AW27" s="20">
        <f t="shared" si="23"/>
        <v>0</v>
      </c>
      <c r="AY27" s="6">
        <f t="shared" si="24"/>
        <v>22</v>
      </c>
      <c r="AZ27" s="7">
        <f t="shared" si="59"/>
        <v>44958</v>
      </c>
      <c r="BA27" s="20">
        <f t="shared" si="42"/>
        <v>0</v>
      </c>
      <c r="BB27" s="20">
        <f t="shared" si="25"/>
        <v>0</v>
      </c>
      <c r="BC27" s="20">
        <f t="shared" si="60"/>
        <v>0</v>
      </c>
      <c r="BD27" s="20">
        <f t="shared" si="26"/>
        <v>0</v>
      </c>
      <c r="BF27" s="6">
        <f t="shared" si="27"/>
        <v>22</v>
      </c>
      <c r="BG27" s="7">
        <f t="shared" si="61"/>
        <v>44958</v>
      </c>
      <c r="BH27" s="20">
        <f t="shared" si="43"/>
        <v>0</v>
      </c>
      <c r="BI27" s="20">
        <f t="shared" si="28"/>
        <v>0</v>
      </c>
      <c r="BJ27" s="20">
        <f t="shared" si="62"/>
        <v>0</v>
      </c>
      <c r="BK27" s="20">
        <f t="shared" si="29"/>
        <v>0</v>
      </c>
      <c r="BM27" s="6">
        <f t="shared" si="30"/>
        <v>22</v>
      </c>
      <c r="BN27" s="7">
        <f t="shared" si="63"/>
        <v>44958</v>
      </c>
      <c r="BO27" s="20">
        <f t="shared" si="44"/>
        <v>0</v>
      </c>
      <c r="BP27" s="20">
        <f t="shared" si="31"/>
        <v>0</v>
      </c>
      <c r="BQ27" s="20">
        <f t="shared" si="64"/>
        <v>0</v>
      </c>
      <c r="BR27" s="20">
        <f t="shared" si="32"/>
        <v>0</v>
      </c>
      <c r="BT27" s="6">
        <f t="shared" si="33"/>
        <v>22</v>
      </c>
      <c r="BU27" s="7">
        <f t="shared" si="65"/>
        <v>44958</v>
      </c>
      <c r="BV27" s="20">
        <f t="shared" si="0"/>
        <v>19486.037820115605</v>
      </c>
      <c r="BW27" s="20">
        <f t="shared" si="1"/>
        <v>302.43401014592507</v>
      </c>
      <c r="BX27" s="20">
        <f t="shared" si="2"/>
        <v>19788.471830261533</v>
      </c>
      <c r="BY27" s="20">
        <f t="shared" si="3"/>
        <v>624</v>
      </c>
    </row>
    <row r="28" spans="2:77" ht="20" customHeight="1" thickBot="1" x14ac:dyDescent="0.25">
      <c r="B28" s="6">
        <f t="shared" si="34"/>
        <v>23</v>
      </c>
      <c r="C28" s="7">
        <f t="shared" si="45"/>
        <v>44986</v>
      </c>
      <c r="D28" s="20">
        <f t="shared" si="35"/>
        <v>2476.1854429863261</v>
      </c>
      <c r="E28" s="20">
        <f t="shared" si="4"/>
        <v>60.976066533538273</v>
      </c>
      <c r="F28" s="20">
        <f t="shared" si="46"/>
        <v>2537.1615095198645</v>
      </c>
      <c r="G28" s="20">
        <f t="shared" si="5"/>
        <v>88</v>
      </c>
      <c r="I28" s="6">
        <f t="shared" si="6"/>
        <v>23</v>
      </c>
      <c r="J28" s="7">
        <f t="shared" si="47"/>
        <v>44986</v>
      </c>
      <c r="K28" s="20">
        <f t="shared" si="36"/>
        <v>195.92605688910098</v>
      </c>
      <c r="L28" s="20">
        <f t="shared" si="7"/>
        <v>3.9201538549227624</v>
      </c>
      <c r="M28" s="20">
        <f t="shared" si="48"/>
        <v>199.84621074402375</v>
      </c>
      <c r="N28" s="20">
        <f t="shared" si="8"/>
        <v>40</v>
      </c>
      <c r="P28" s="6">
        <f t="shared" si="9"/>
        <v>23</v>
      </c>
      <c r="Q28" s="7">
        <f t="shared" si="49"/>
        <v>44986</v>
      </c>
      <c r="R28" s="20">
        <f t="shared" si="37"/>
        <v>5813.0496654811886</v>
      </c>
      <c r="S28" s="20">
        <f t="shared" si="10"/>
        <v>83.368820619109385</v>
      </c>
      <c r="T28" s="20">
        <f t="shared" si="50"/>
        <v>5896.4184861002977</v>
      </c>
      <c r="U28" s="20">
        <f t="shared" si="11"/>
        <v>120</v>
      </c>
      <c r="W28" s="6">
        <f t="shared" si="12"/>
        <v>23</v>
      </c>
      <c r="X28" s="7">
        <f t="shared" si="51"/>
        <v>44986</v>
      </c>
      <c r="Y28" s="20">
        <f t="shared" si="38"/>
        <v>9994.2004089582861</v>
      </c>
      <c r="Z28" s="20">
        <f t="shared" si="13"/>
        <v>140.25194573904795</v>
      </c>
      <c r="AA28" s="20">
        <f t="shared" si="52"/>
        <v>10134.452354697334</v>
      </c>
      <c r="AB28" s="20">
        <f t="shared" si="14"/>
        <v>340</v>
      </c>
      <c r="AD28" s="6">
        <f t="shared" si="15"/>
        <v>23</v>
      </c>
      <c r="AE28" s="7">
        <f t="shared" si="53"/>
        <v>44986</v>
      </c>
      <c r="AF28" s="20">
        <f t="shared" si="39"/>
        <v>685.11025594662999</v>
      </c>
      <c r="AG28" s="20">
        <f t="shared" si="16"/>
        <v>8.9292703358377441</v>
      </c>
      <c r="AH28" s="20">
        <f t="shared" si="54"/>
        <v>694.0395262824677</v>
      </c>
      <c r="AI28" s="20">
        <f t="shared" si="17"/>
        <v>36</v>
      </c>
      <c r="AK28" s="6">
        <f t="shared" si="18"/>
        <v>23</v>
      </c>
      <c r="AL28" s="7">
        <f t="shared" si="55"/>
        <v>44986</v>
      </c>
      <c r="AM28" s="20">
        <f t="shared" si="40"/>
        <v>0</v>
      </c>
      <c r="AN28" s="20">
        <f t="shared" si="19"/>
        <v>0</v>
      </c>
      <c r="AO28" s="20">
        <f t="shared" si="56"/>
        <v>0</v>
      </c>
      <c r="AP28" s="20">
        <f t="shared" si="20"/>
        <v>0</v>
      </c>
      <c r="AR28" s="6">
        <f t="shared" si="21"/>
        <v>23</v>
      </c>
      <c r="AS28" s="7">
        <f t="shared" si="57"/>
        <v>44986</v>
      </c>
      <c r="AT28" s="20">
        <f t="shared" si="41"/>
        <v>0</v>
      </c>
      <c r="AU28" s="20">
        <f t="shared" si="22"/>
        <v>0</v>
      </c>
      <c r="AV28" s="20">
        <f t="shared" si="58"/>
        <v>0</v>
      </c>
      <c r="AW28" s="20">
        <f t="shared" si="23"/>
        <v>0</v>
      </c>
      <c r="AY28" s="6">
        <f t="shared" si="24"/>
        <v>23</v>
      </c>
      <c r="AZ28" s="7">
        <f t="shared" si="59"/>
        <v>44986</v>
      </c>
      <c r="BA28" s="20">
        <f t="shared" si="42"/>
        <v>0</v>
      </c>
      <c r="BB28" s="20">
        <f t="shared" si="25"/>
        <v>0</v>
      </c>
      <c r="BC28" s="20">
        <f t="shared" si="60"/>
        <v>0</v>
      </c>
      <c r="BD28" s="20">
        <f t="shared" si="26"/>
        <v>0</v>
      </c>
      <c r="BF28" s="6">
        <f t="shared" si="27"/>
        <v>23</v>
      </c>
      <c r="BG28" s="7">
        <f t="shared" si="61"/>
        <v>44986</v>
      </c>
      <c r="BH28" s="20">
        <f t="shared" si="43"/>
        <v>0</v>
      </c>
      <c r="BI28" s="20">
        <f t="shared" si="28"/>
        <v>0</v>
      </c>
      <c r="BJ28" s="20">
        <f t="shared" si="62"/>
        <v>0</v>
      </c>
      <c r="BK28" s="20">
        <f t="shared" si="29"/>
        <v>0</v>
      </c>
      <c r="BM28" s="6">
        <f t="shared" si="30"/>
        <v>23</v>
      </c>
      <c r="BN28" s="7">
        <f t="shared" si="63"/>
        <v>44986</v>
      </c>
      <c r="BO28" s="20">
        <f t="shared" si="44"/>
        <v>0</v>
      </c>
      <c r="BP28" s="20">
        <f t="shared" si="31"/>
        <v>0</v>
      </c>
      <c r="BQ28" s="20">
        <f t="shared" si="64"/>
        <v>0</v>
      </c>
      <c r="BR28" s="20">
        <f t="shared" si="32"/>
        <v>0</v>
      </c>
      <c r="BT28" s="6">
        <f t="shared" si="33"/>
        <v>23</v>
      </c>
      <c r="BU28" s="7">
        <f t="shared" si="65"/>
        <v>44986</v>
      </c>
      <c r="BV28" s="20">
        <f t="shared" si="0"/>
        <v>19164.471830261533</v>
      </c>
      <c r="BW28" s="20">
        <f t="shared" si="1"/>
        <v>297.44625708245616</v>
      </c>
      <c r="BX28" s="20">
        <f t="shared" si="2"/>
        <v>19461.918087343987</v>
      </c>
      <c r="BY28" s="20">
        <f t="shared" si="3"/>
        <v>624</v>
      </c>
    </row>
    <row r="29" spans="2:77" ht="20" customHeight="1" thickBot="1" x14ac:dyDescent="0.25">
      <c r="B29" s="6">
        <f t="shared" si="34"/>
        <v>24</v>
      </c>
      <c r="C29" s="7">
        <f t="shared" si="45"/>
        <v>45017</v>
      </c>
      <c r="D29" s="20">
        <f t="shared" si="35"/>
        <v>2449.1615095198645</v>
      </c>
      <c r="E29" s="20">
        <f t="shared" si="4"/>
        <v>60.310602171926661</v>
      </c>
      <c r="F29" s="20">
        <f t="shared" si="46"/>
        <v>2509.4721116917913</v>
      </c>
      <c r="G29" s="20">
        <f t="shared" si="5"/>
        <v>88</v>
      </c>
      <c r="I29" s="6">
        <f t="shared" si="6"/>
        <v>24</v>
      </c>
      <c r="J29" s="7">
        <f t="shared" si="47"/>
        <v>45017</v>
      </c>
      <c r="K29" s="20">
        <f t="shared" si="36"/>
        <v>159.84621074402375</v>
      </c>
      <c r="L29" s="20">
        <f t="shared" si="7"/>
        <v>3.1982562666366756</v>
      </c>
      <c r="M29" s="20">
        <f t="shared" si="48"/>
        <v>163.04446701066041</v>
      </c>
      <c r="N29" s="20">
        <f t="shared" si="8"/>
        <v>40</v>
      </c>
      <c r="P29" s="6">
        <f t="shared" si="9"/>
        <v>24</v>
      </c>
      <c r="Q29" s="7">
        <f t="shared" si="49"/>
        <v>45017</v>
      </c>
      <c r="R29" s="20">
        <f t="shared" si="37"/>
        <v>5776.4184861002977</v>
      </c>
      <c r="S29" s="20">
        <f t="shared" si="10"/>
        <v>82.843468454821775</v>
      </c>
      <c r="T29" s="20">
        <f t="shared" si="50"/>
        <v>5859.2619545551197</v>
      </c>
      <c r="U29" s="20">
        <f t="shared" si="11"/>
        <v>120</v>
      </c>
      <c r="W29" s="6">
        <f t="shared" si="12"/>
        <v>24</v>
      </c>
      <c r="X29" s="7">
        <f t="shared" si="51"/>
        <v>45017</v>
      </c>
      <c r="Y29" s="20">
        <f t="shared" si="38"/>
        <v>9794.4523546973342</v>
      </c>
      <c r="Z29" s="20">
        <f t="shared" si="13"/>
        <v>137.44881471091927</v>
      </c>
      <c r="AA29" s="20">
        <f t="shared" si="52"/>
        <v>9931.9011694082528</v>
      </c>
      <c r="AB29" s="20">
        <f t="shared" si="14"/>
        <v>340</v>
      </c>
      <c r="AD29" s="6">
        <f t="shared" si="15"/>
        <v>24</v>
      </c>
      <c r="AE29" s="7">
        <f t="shared" si="53"/>
        <v>45017</v>
      </c>
      <c r="AF29" s="20">
        <f t="shared" si="39"/>
        <v>658.0395262824677</v>
      </c>
      <c r="AG29" s="20">
        <f t="shared" si="16"/>
        <v>8.5764484925481632</v>
      </c>
      <c r="AH29" s="20">
        <f t="shared" si="54"/>
        <v>666.61597477501584</v>
      </c>
      <c r="AI29" s="20">
        <f t="shared" si="17"/>
        <v>36</v>
      </c>
      <c r="AK29" s="6">
        <f t="shared" si="18"/>
        <v>24</v>
      </c>
      <c r="AL29" s="7">
        <f t="shared" si="55"/>
        <v>45017</v>
      </c>
      <c r="AM29" s="20">
        <f t="shared" si="40"/>
        <v>0</v>
      </c>
      <c r="AN29" s="20">
        <f t="shared" si="19"/>
        <v>0</v>
      </c>
      <c r="AO29" s="20">
        <f t="shared" si="56"/>
        <v>0</v>
      </c>
      <c r="AP29" s="20">
        <f t="shared" si="20"/>
        <v>0</v>
      </c>
      <c r="AR29" s="6">
        <f t="shared" si="21"/>
        <v>24</v>
      </c>
      <c r="AS29" s="7">
        <f t="shared" si="57"/>
        <v>45017</v>
      </c>
      <c r="AT29" s="20">
        <f t="shared" si="41"/>
        <v>0</v>
      </c>
      <c r="AU29" s="20">
        <f t="shared" si="22"/>
        <v>0</v>
      </c>
      <c r="AV29" s="20">
        <f t="shared" si="58"/>
        <v>0</v>
      </c>
      <c r="AW29" s="20">
        <f t="shared" si="23"/>
        <v>0</v>
      </c>
      <c r="AY29" s="6">
        <f t="shared" si="24"/>
        <v>24</v>
      </c>
      <c r="AZ29" s="7">
        <f t="shared" si="59"/>
        <v>45017</v>
      </c>
      <c r="BA29" s="20">
        <f t="shared" si="42"/>
        <v>0</v>
      </c>
      <c r="BB29" s="20">
        <f t="shared" si="25"/>
        <v>0</v>
      </c>
      <c r="BC29" s="20">
        <f t="shared" si="60"/>
        <v>0</v>
      </c>
      <c r="BD29" s="20">
        <f t="shared" si="26"/>
        <v>0</v>
      </c>
      <c r="BF29" s="6">
        <f t="shared" si="27"/>
        <v>24</v>
      </c>
      <c r="BG29" s="7">
        <f t="shared" si="61"/>
        <v>45017</v>
      </c>
      <c r="BH29" s="20">
        <f t="shared" si="43"/>
        <v>0</v>
      </c>
      <c r="BI29" s="20">
        <f t="shared" si="28"/>
        <v>0</v>
      </c>
      <c r="BJ29" s="20">
        <f t="shared" si="62"/>
        <v>0</v>
      </c>
      <c r="BK29" s="20">
        <f t="shared" si="29"/>
        <v>0</v>
      </c>
      <c r="BM29" s="6">
        <f t="shared" si="30"/>
        <v>24</v>
      </c>
      <c r="BN29" s="7">
        <f t="shared" si="63"/>
        <v>45017</v>
      </c>
      <c r="BO29" s="20">
        <f t="shared" si="44"/>
        <v>0</v>
      </c>
      <c r="BP29" s="20">
        <f t="shared" si="31"/>
        <v>0</v>
      </c>
      <c r="BQ29" s="20">
        <f t="shared" si="64"/>
        <v>0</v>
      </c>
      <c r="BR29" s="20">
        <f t="shared" si="32"/>
        <v>0</v>
      </c>
      <c r="BT29" s="6">
        <f t="shared" si="33"/>
        <v>24</v>
      </c>
      <c r="BU29" s="7">
        <f t="shared" si="65"/>
        <v>45017</v>
      </c>
      <c r="BV29" s="20">
        <f t="shared" si="0"/>
        <v>18837.918087343987</v>
      </c>
      <c r="BW29" s="20">
        <f t="shared" si="1"/>
        <v>292.37759009685249</v>
      </c>
      <c r="BX29" s="20">
        <f t="shared" si="2"/>
        <v>19130.295677440841</v>
      </c>
      <c r="BY29" s="20">
        <f t="shared" si="3"/>
        <v>624</v>
      </c>
    </row>
    <row r="30" spans="2:77" ht="20" customHeight="1" thickBot="1" x14ac:dyDescent="0.25">
      <c r="B30" s="6">
        <f t="shared" si="34"/>
        <v>25</v>
      </c>
      <c r="C30" s="7">
        <f t="shared" si="45"/>
        <v>45047</v>
      </c>
      <c r="D30" s="20">
        <f t="shared" si="35"/>
        <v>2421.4721116917913</v>
      </c>
      <c r="E30" s="20">
        <f t="shared" si="4"/>
        <v>59.628750750410354</v>
      </c>
      <c r="F30" s="20">
        <f t="shared" si="46"/>
        <v>2481.1008624422016</v>
      </c>
      <c r="G30" s="20">
        <f t="shared" si="5"/>
        <v>88</v>
      </c>
      <c r="I30" s="6">
        <f t="shared" si="6"/>
        <v>25</v>
      </c>
      <c r="J30" s="7">
        <f t="shared" si="47"/>
        <v>45047</v>
      </c>
      <c r="K30" s="20">
        <f t="shared" si="36"/>
        <v>123.04446701066041</v>
      </c>
      <c r="L30" s="20">
        <f t="shared" si="7"/>
        <v>2.4619147107716306</v>
      </c>
      <c r="M30" s="20">
        <f t="shared" si="48"/>
        <v>125.50638172143205</v>
      </c>
      <c r="N30" s="20">
        <f t="shared" si="8"/>
        <v>40</v>
      </c>
      <c r="P30" s="6">
        <f t="shared" si="9"/>
        <v>25</v>
      </c>
      <c r="Q30" s="7">
        <f t="shared" si="49"/>
        <v>45047</v>
      </c>
      <c r="R30" s="20">
        <f t="shared" si="37"/>
        <v>5739.2619545551197</v>
      </c>
      <c r="S30" s="20">
        <f t="shared" si="10"/>
        <v>82.310581864911342</v>
      </c>
      <c r="T30" s="20">
        <f t="shared" si="50"/>
        <v>5821.5725364200307</v>
      </c>
      <c r="U30" s="20">
        <f t="shared" si="11"/>
        <v>120</v>
      </c>
      <c r="W30" s="6">
        <f t="shared" si="12"/>
        <v>25</v>
      </c>
      <c r="X30" s="7">
        <f t="shared" si="51"/>
        <v>45047</v>
      </c>
      <c r="Y30" s="20">
        <f t="shared" si="38"/>
        <v>9591.9011694082528</v>
      </c>
      <c r="Z30" s="20">
        <f t="shared" si="13"/>
        <v>134.60634641069581</v>
      </c>
      <c r="AA30" s="20">
        <f t="shared" si="52"/>
        <v>9726.5075158189484</v>
      </c>
      <c r="AB30" s="20">
        <f t="shared" si="14"/>
        <v>340</v>
      </c>
      <c r="AD30" s="6">
        <f t="shared" si="15"/>
        <v>25</v>
      </c>
      <c r="AE30" s="7">
        <f t="shared" si="53"/>
        <v>45047</v>
      </c>
      <c r="AF30" s="20">
        <f t="shared" si="39"/>
        <v>630.61597477501584</v>
      </c>
      <c r="AG30" s="20">
        <f t="shared" si="16"/>
        <v>8.2190282045677066</v>
      </c>
      <c r="AH30" s="20">
        <f t="shared" si="54"/>
        <v>638.83500297958358</v>
      </c>
      <c r="AI30" s="20">
        <f t="shared" si="17"/>
        <v>36</v>
      </c>
      <c r="AK30" s="6">
        <f t="shared" si="18"/>
        <v>25</v>
      </c>
      <c r="AL30" s="7">
        <f t="shared" si="55"/>
        <v>45047</v>
      </c>
      <c r="AM30" s="20">
        <f t="shared" si="40"/>
        <v>0</v>
      </c>
      <c r="AN30" s="20">
        <f t="shared" si="19"/>
        <v>0</v>
      </c>
      <c r="AO30" s="20">
        <f t="shared" si="56"/>
        <v>0</v>
      </c>
      <c r="AP30" s="20">
        <f t="shared" si="20"/>
        <v>0</v>
      </c>
      <c r="AR30" s="6">
        <f t="shared" si="21"/>
        <v>25</v>
      </c>
      <c r="AS30" s="7">
        <f t="shared" si="57"/>
        <v>45047</v>
      </c>
      <c r="AT30" s="20">
        <f t="shared" si="41"/>
        <v>0</v>
      </c>
      <c r="AU30" s="20">
        <f t="shared" si="22"/>
        <v>0</v>
      </c>
      <c r="AV30" s="20">
        <f t="shared" si="58"/>
        <v>0</v>
      </c>
      <c r="AW30" s="20">
        <f t="shared" si="23"/>
        <v>0</v>
      </c>
      <c r="AY30" s="6">
        <f t="shared" si="24"/>
        <v>25</v>
      </c>
      <c r="AZ30" s="7">
        <f t="shared" si="59"/>
        <v>45047</v>
      </c>
      <c r="BA30" s="20">
        <f t="shared" si="42"/>
        <v>0</v>
      </c>
      <c r="BB30" s="20">
        <f t="shared" si="25"/>
        <v>0</v>
      </c>
      <c r="BC30" s="20">
        <f t="shared" si="60"/>
        <v>0</v>
      </c>
      <c r="BD30" s="20">
        <f t="shared" si="26"/>
        <v>0</v>
      </c>
      <c r="BF30" s="6">
        <f t="shared" si="27"/>
        <v>25</v>
      </c>
      <c r="BG30" s="7">
        <f t="shared" si="61"/>
        <v>45047</v>
      </c>
      <c r="BH30" s="20">
        <f t="shared" si="43"/>
        <v>0</v>
      </c>
      <c r="BI30" s="20">
        <f t="shared" si="28"/>
        <v>0</v>
      </c>
      <c r="BJ30" s="20">
        <f t="shared" si="62"/>
        <v>0</v>
      </c>
      <c r="BK30" s="20">
        <f t="shared" si="29"/>
        <v>0</v>
      </c>
      <c r="BM30" s="6">
        <f t="shared" si="30"/>
        <v>25</v>
      </c>
      <c r="BN30" s="7">
        <f t="shared" si="63"/>
        <v>45047</v>
      </c>
      <c r="BO30" s="20">
        <f t="shared" si="44"/>
        <v>0</v>
      </c>
      <c r="BP30" s="20">
        <f t="shared" si="31"/>
        <v>0</v>
      </c>
      <c r="BQ30" s="20">
        <f t="shared" si="64"/>
        <v>0</v>
      </c>
      <c r="BR30" s="20">
        <f t="shared" si="32"/>
        <v>0</v>
      </c>
      <c r="BT30" s="6">
        <f t="shared" si="33"/>
        <v>25</v>
      </c>
      <c r="BU30" s="7">
        <f t="shared" si="65"/>
        <v>45047</v>
      </c>
      <c r="BV30" s="20">
        <f t="shared" si="0"/>
        <v>18506.295677440841</v>
      </c>
      <c r="BW30" s="20">
        <f t="shared" si="1"/>
        <v>287.22662194135683</v>
      </c>
      <c r="BX30" s="20">
        <f t="shared" si="2"/>
        <v>18793.522299382195</v>
      </c>
      <c r="BY30" s="20">
        <f t="shared" si="3"/>
        <v>624</v>
      </c>
    </row>
    <row r="31" spans="2:77" ht="20" customHeight="1" thickBot="1" x14ac:dyDescent="0.25">
      <c r="B31" s="6">
        <f t="shared" si="34"/>
        <v>26</v>
      </c>
      <c r="C31" s="7">
        <f t="shared" si="45"/>
        <v>45078</v>
      </c>
      <c r="D31" s="20">
        <f t="shared" si="35"/>
        <v>2393.1008624422016</v>
      </c>
      <c r="E31" s="20">
        <f t="shared" si="4"/>
        <v>58.930108737639209</v>
      </c>
      <c r="F31" s="20">
        <f t="shared" si="46"/>
        <v>2452.0309711798409</v>
      </c>
      <c r="G31" s="20">
        <f t="shared" si="5"/>
        <v>88</v>
      </c>
      <c r="I31" s="6">
        <f t="shared" si="6"/>
        <v>26</v>
      </c>
      <c r="J31" s="7">
        <f t="shared" si="47"/>
        <v>45078</v>
      </c>
      <c r="K31" s="20">
        <f t="shared" si="36"/>
        <v>85.506381721432049</v>
      </c>
      <c r="L31" s="20">
        <f t="shared" si="7"/>
        <v>1.7108401876096531</v>
      </c>
      <c r="M31" s="20">
        <f t="shared" si="48"/>
        <v>87.217221909041697</v>
      </c>
      <c r="N31" s="20">
        <f t="shared" si="8"/>
        <v>40</v>
      </c>
      <c r="P31" s="6">
        <f t="shared" si="9"/>
        <v>26</v>
      </c>
      <c r="Q31" s="7">
        <f t="shared" si="49"/>
        <v>45078</v>
      </c>
      <c r="R31" s="20">
        <f t="shared" si="37"/>
        <v>5701.5725364200307</v>
      </c>
      <c r="S31" s="20">
        <f t="shared" si="10"/>
        <v>81.770052793157276</v>
      </c>
      <c r="T31" s="20">
        <f t="shared" si="50"/>
        <v>5783.3425892131881</v>
      </c>
      <c r="U31" s="20">
        <f t="shared" si="11"/>
        <v>120</v>
      </c>
      <c r="W31" s="6">
        <f t="shared" si="12"/>
        <v>26</v>
      </c>
      <c r="X31" s="7">
        <f t="shared" si="51"/>
        <v>45078</v>
      </c>
      <c r="Y31" s="20">
        <f t="shared" si="38"/>
        <v>9386.5075158189484</v>
      </c>
      <c r="Z31" s="20">
        <f t="shared" si="13"/>
        <v>131.72398880532589</v>
      </c>
      <c r="AA31" s="20">
        <f t="shared" si="52"/>
        <v>9518.2315046242747</v>
      </c>
      <c r="AB31" s="20">
        <f t="shared" si="14"/>
        <v>340</v>
      </c>
      <c r="AD31" s="6">
        <f t="shared" si="15"/>
        <v>26</v>
      </c>
      <c r="AE31" s="7">
        <f t="shared" si="53"/>
        <v>45078</v>
      </c>
      <c r="AF31" s="20">
        <f t="shared" si="39"/>
        <v>602.83500297958358</v>
      </c>
      <c r="AG31" s="20">
        <f t="shared" si="16"/>
        <v>7.8569495388339066</v>
      </c>
      <c r="AH31" s="20">
        <f t="shared" si="54"/>
        <v>610.69195251841745</v>
      </c>
      <c r="AI31" s="20">
        <f t="shared" si="17"/>
        <v>36</v>
      </c>
      <c r="AK31" s="6">
        <f t="shared" si="18"/>
        <v>26</v>
      </c>
      <c r="AL31" s="7">
        <f t="shared" si="55"/>
        <v>45078</v>
      </c>
      <c r="AM31" s="20">
        <f t="shared" si="40"/>
        <v>0</v>
      </c>
      <c r="AN31" s="20">
        <f t="shared" si="19"/>
        <v>0</v>
      </c>
      <c r="AO31" s="20">
        <f t="shared" si="56"/>
        <v>0</v>
      </c>
      <c r="AP31" s="20">
        <f t="shared" si="20"/>
        <v>0</v>
      </c>
      <c r="AR31" s="6">
        <f t="shared" si="21"/>
        <v>26</v>
      </c>
      <c r="AS31" s="7">
        <f t="shared" si="57"/>
        <v>45078</v>
      </c>
      <c r="AT31" s="20">
        <f t="shared" si="41"/>
        <v>0</v>
      </c>
      <c r="AU31" s="20">
        <f t="shared" si="22"/>
        <v>0</v>
      </c>
      <c r="AV31" s="20">
        <f t="shared" si="58"/>
        <v>0</v>
      </c>
      <c r="AW31" s="20">
        <f t="shared" si="23"/>
        <v>0</v>
      </c>
      <c r="AY31" s="6">
        <f t="shared" si="24"/>
        <v>26</v>
      </c>
      <c r="AZ31" s="7">
        <f t="shared" si="59"/>
        <v>45078</v>
      </c>
      <c r="BA31" s="20">
        <f t="shared" si="42"/>
        <v>0</v>
      </c>
      <c r="BB31" s="20">
        <f t="shared" si="25"/>
        <v>0</v>
      </c>
      <c r="BC31" s="20">
        <f t="shared" si="60"/>
        <v>0</v>
      </c>
      <c r="BD31" s="20">
        <f t="shared" si="26"/>
        <v>0</v>
      </c>
      <c r="BF31" s="6">
        <f t="shared" si="27"/>
        <v>26</v>
      </c>
      <c r="BG31" s="7">
        <f t="shared" si="61"/>
        <v>45078</v>
      </c>
      <c r="BH31" s="20">
        <f t="shared" si="43"/>
        <v>0</v>
      </c>
      <c r="BI31" s="20">
        <f t="shared" si="28"/>
        <v>0</v>
      </c>
      <c r="BJ31" s="20">
        <f t="shared" si="62"/>
        <v>0</v>
      </c>
      <c r="BK31" s="20">
        <f t="shared" si="29"/>
        <v>0</v>
      </c>
      <c r="BM31" s="6">
        <f t="shared" si="30"/>
        <v>26</v>
      </c>
      <c r="BN31" s="7">
        <f t="shared" si="63"/>
        <v>45078</v>
      </c>
      <c r="BO31" s="20">
        <f t="shared" si="44"/>
        <v>0</v>
      </c>
      <c r="BP31" s="20">
        <f t="shared" si="31"/>
        <v>0</v>
      </c>
      <c r="BQ31" s="20">
        <f t="shared" si="64"/>
        <v>0</v>
      </c>
      <c r="BR31" s="20">
        <f t="shared" si="32"/>
        <v>0</v>
      </c>
      <c r="BT31" s="6">
        <f t="shared" si="33"/>
        <v>26</v>
      </c>
      <c r="BU31" s="7">
        <f t="shared" si="65"/>
        <v>45078</v>
      </c>
      <c r="BV31" s="20">
        <f t="shared" si="0"/>
        <v>18169.522299382195</v>
      </c>
      <c r="BW31" s="20">
        <f t="shared" si="1"/>
        <v>281.99194006256596</v>
      </c>
      <c r="BX31" s="20">
        <f t="shared" si="2"/>
        <v>18451.514239444765</v>
      </c>
      <c r="BY31" s="20">
        <f t="shared" si="3"/>
        <v>624</v>
      </c>
    </row>
    <row r="32" spans="2:77" ht="20" customHeight="1" thickBot="1" x14ac:dyDescent="0.25">
      <c r="B32" s="6">
        <f t="shared" si="34"/>
        <v>27</v>
      </c>
      <c r="C32" s="7">
        <f t="shared" si="45"/>
        <v>45108</v>
      </c>
      <c r="D32" s="20">
        <f t="shared" si="35"/>
        <v>2364.0309711798409</v>
      </c>
      <c r="E32" s="20">
        <f t="shared" si="4"/>
        <v>58.214262665303579</v>
      </c>
      <c r="F32" s="20">
        <f t="shared" si="46"/>
        <v>2422.2452338451444</v>
      </c>
      <c r="G32" s="20">
        <f t="shared" si="5"/>
        <v>88</v>
      </c>
      <c r="I32" s="6">
        <f t="shared" si="6"/>
        <v>27</v>
      </c>
      <c r="J32" s="7">
        <f t="shared" si="47"/>
        <v>45108</v>
      </c>
      <c r="K32" s="20">
        <f t="shared" si="36"/>
        <v>47.217221909041697</v>
      </c>
      <c r="L32" s="20">
        <f t="shared" si="7"/>
        <v>0.94473791503007598</v>
      </c>
      <c r="M32" s="20">
        <f t="shared" si="48"/>
        <v>48.161959824071772</v>
      </c>
      <c r="N32" s="20">
        <f t="shared" si="8"/>
        <v>40</v>
      </c>
      <c r="P32" s="6">
        <f t="shared" si="9"/>
        <v>27</v>
      </c>
      <c r="Q32" s="7">
        <f t="shared" si="49"/>
        <v>45108</v>
      </c>
      <c r="R32" s="20">
        <f t="shared" si="37"/>
        <v>5663.3425892131881</v>
      </c>
      <c r="S32" s="20">
        <f t="shared" si="10"/>
        <v>81.221771633632471</v>
      </c>
      <c r="T32" s="20">
        <f t="shared" si="50"/>
        <v>5744.5643608468208</v>
      </c>
      <c r="U32" s="20">
        <f t="shared" si="11"/>
        <v>120</v>
      </c>
      <c r="W32" s="6">
        <f t="shared" si="12"/>
        <v>27</v>
      </c>
      <c r="X32" s="7">
        <f t="shared" si="51"/>
        <v>45108</v>
      </c>
      <c r="Y32" s="20">
        <f t="shared" si="38"/>
        <v>9178.2315046242747</v>
      </c>
      <c r="Z32" s="20">
        <f t="shared" si="13"/>
        <v>128.80118211489398</v>
      </c>
      <c r="AA32" s="20">
        <f t="shared" si="52"/>
        <v>9307.0326867391686</v>
      </c>
      <c r="AB32" s="20">
        <f t="shared" si="14"/>
        <v>340</v>
      </c>
      <c r="AD32" s="6">
        <f t="shared" si="15"/>
        <v>27</v>
      </c>
      <c r="AE32" s="7">
        <f t="shared" si="53"/>
        <v>45108</v>
      </c>
      <c r="AF32" s="20">
        <f t="shared" si="39"/>
        <v>574.69195251841745</v>
      </c>
      <c r="AG32" s="20">
        <f t="shared" si="16"/>
        <v>7.4901517811567082</v>
      </c>
      <c r="AH32" s="20">
        <f t="shared" si="54"/>
        <v>582.18210429957412</v>
      </c>
      <c r="AI32" s="20">
        <f t="shared" si="17"/>
        <v>36</v>
      </c>
      <c r="AK32" s="6">
        <f t="shared" si="18"/>
        <v>27</v>
      </c>
      <c r="AL32" s="7">
        <f t="shared" si="55"/>
        <v>45108</v>
      </c>
      <c r="AM32" s="20">
        <f t="shared" si="40"/>
        <v>0</v>
      </c>
      <c r="AN32" s="20">
        <f t="shared" si="19"/>
        <v>0</v>
      </c>
      <c r="AO32" s="20">
        <f t="shared" si="56"/>
        <v>0</v>
      </c>
      <c r="AP32" s="20">
        <f t="shared" si="20"/>
        <v>0</v>
      </c>
      <c r="AR32" s="6">
        <f t="shared" si="21"/>
        <v>27</v>
      </c>
      <c r="AS32" s="7">
        <f t="shared" si="57"/>
        <v>45108</v>
      </c>
      <c r="AT32" s="20">
        <f t="shared" si="41"/>
        <v>0</v>
      </c>
      <c r="AU32" s="20">
        <f t="shared" si="22"/>
        <v>0</v>
      </c>
      <c r="AV32" s="20">
        <f t="shared" si="58"/>
        <v>0</v>
      </c>
      <c r="AW32" s="20">
        <f t="shared" si="23"/>
        <v>0</v>
      </c>
      <c r="AY32" s="6">
        <f t="shared" si="24"/>
        <v>27</v>
      </c>
      <c r="AZ32" s="7">
        <f t="shared" si="59"/>
        <v>45108</v>
      </c>
      <c r="BA32" s="20">
        <f t="shared" si="42"/>
        <v>0</v>
      </c>
      <c r="BB32" s="20">
        <f t="shared" si="25"/>
        <v>0</v>
      </c>
      <c r="BC32" s="20">
        <f t="shared" si="60"/>
        <v>0</v>
      </c>
      <c r="BD32" s="20">
        <f t="shared" si="26"/>
        <v>0</v>
      </c>
      <c r="BF32" s="6">
        <f t="shared" si="27"/>
        <v>27</v>
      </c>
      <c r="BG32" s="7">
        <f t="shared" si="61"/>
        <v>45108</v>
      </c>
      <c r="BH32" s="20">
        <f t="shared" si="43"/>
        <v>0</v>
      </c>
      <c r="BI32" s="20">
        <f t="shared" si="28"/>
        <v>0</v>
      </c>
      <c r="BJ32" s="20">
        <f t="shared" si="62"/>
        <v>0</v>
      </c>
      <c r="BK32" s="20">
        <f t="shared" si="29"/>
        <v>0</v>
      </c>
      <c r="BM32" s="6">
        <f t="shared" si="30"/>
        <v>27</v>
      </c>
      <c r="BN32" s="7">
        <f t="shared" si="63"/>
        <v>45108</v>
      </c>
      <c r="BO32" s="20">
        <f t="shared" si="44"/>
        <v>0</v>
      </c>
      <c r="BP32" s="20">
        <f t="shared" si="31"/>
        <v>0</v>
      </c>
      <c r="BQ32" s="20">
        <f t="shared" si="64"/>
        <v>0</v>
      </c>
      <c r="BR32" s="20">
        <f t="shared" si="32"/>
        <v>0</v>
      </c>
      <c r="BT32" s="6">
        <f t="shared" si="33"/>
        <v>27</v>
      </c>
      <c r="BU32" s="7">
        <f t="shared" si="65"/>
        <v>45108</v>
      </c>
      <c r="BV32" s="20">
        <f t="shared" si="0"/>
        <v>17827.514239444761</v>
      </c>
      <c r="BW32" s="20">
        <f t="shared" si="1"/>
        <v>276.67210611001684</v>
      </c>
      <c r="BX32" s="20">
        <f t="shared" si="2"/>
        <v>18104.186345554779</v>
      </c>
      <c r="BY32" s="20">
        <f t="shared" si="3"/>
        <v>624</v>
      </c>
    </row>
    <row r="33" spans="2:77" ht="20" customHeight="1" thickBot="1" x14ac:dyDescent="0.25">
      <c r="B33" s="6">
        <f t="shared" si="34"/>
        <v>28</v>
      </c>
      <c r="C33" s="7">
        <f t="shared" si="45"/>
        <v>45139</v>
      </c>
      <c r="D33" s="20">
        <f t="shared" si="35"/>
        <v>2334.2452338451444</v>
      </c>
      <c r="E33" s="20">
        <f t="shared" si="4"/>
        <v>57.480788883436674</v>
      </c>
      <c r="F33" s="20">
        <f t="shared" si="46"/>
        <v>2391.726022728581</v>
      </c>
      <c r="G33" s="20">
        <f t="shared" si="5"/>
        <v>88</v>
      </c>
      <c r="I33" s="6">
        <f t="shared" si="6"/>
        <v>28</v>
      </c>
      <c r="J33" s="7">
        <f t="shared" si="47"/>
        <v>45139</v>
      </c>
      <c r="K33" s="20">
        <f t="shared" si="36"/>
        <v>8.1619598240717721</v>
      </c>
      <c r="L33" s="20">
        <f t="shared" si="7"/>
        <v>0.16330721281330271</v>
      </c>
      <c r="M33" s="20">
        <f t="shared" si="48"/>
        <v>8.3252670368850747</v>
      </c>
      <c r="N33" s="20">
        <f t="shared" si="8"/>
        <v>8.3252670368850747</v>
      </c>
      <c r="P33" s="6">
        <f t="shared" si="9"/>
        <v>28</v>
      </c>
      <c r="Q33" s="7">
        <f t="shared" si="49"/>
        <v>45139</v>
      </c>
      <c r="R33" s="20">
        <f t="shared" si="37"/>
        <v>5624.5643608468208</v>
      </c>
      <c r="S33" s="20">
        <f t="shared" si="10"/>
        <v>80.665627208478156</v>
      </c>
      <c r="T33" s="20">
        <f t="shared" si="50"/>
        <v>5705.2299880552991</v>
      </c>
      <c r="U33" s="20">
        <f t="shared" si="11"/>
        <v>120</v>
      </c>
      <c r="W33" s="6">
        <f t="shared" si="12"/>
        <v>28</v>
      </c>
      <c r="X33" s="7">
        <f t="shared" si="51"/>
        <v>45139</v>
      </c>
      <c r="Y33" s="20">
        <f t="shared" si="38"/>
        <v>8967.0326867391686</v>
      </c>
      <c r="Z33" s="20">
        <f t="shared" si="13"/>
        <v>125.83735870390633</v>
      </c>
      <c r="AA33" s="20">
        <f t="shared" si="52"/>
        <v>9092.8700454430746</v>
      </c>
      <c r="AB33" s="20">
        <f t="shared" si="14"/>
        <v>340</v>
      </c>
      <c r="AD33" s="6">
        <f t="shared" si="15"/>
        <v>28</v>
      </c>
      <c r="AE33" s="7">
        <f t="shared" si="53"/>
        <v>45139</v>
      </c>
      <c r="AF33" s="20">
        <f t="shared" si="39"/>
        <v>546.18210429957412</v>
      </c>
      <c r="AG33" s="20">
        <f t="shared" si="16"/>
        <v>7.1185734260377833</v>
      </c>
      <c r="AH33" s="20">
        <f t="shared" si="54"/>
        <v>553.30067772561188</v>
      </c>
      <c r="AI33" s="20">
        <f t="shared" si="17"/>
        <v>36</v>
      </c>
      <c r="AK33" s="6">
        <f t="shared" si="18"/>
        <v>28</v>
      </c>
      <c r="AL33" s="7">
        <f t="shared" si="55"/>
        <v>45139</v>
      </c>
      <c r="AM33" s="20">
        <f t="shared" si="40"/>
        <v>0</v>
      </c>
      <c r="AN33" s="20">
        <f t="shared" si="19"/>
        <v>0</v>
      </c>
      <c r="AO33" s="20">
        <f t="shared" si="56"/>
        <v>0</v>
      </c>
      <c r="AP33" s="20">
        <f t="shared" si="20"/>
        <v>0</v>
      </c>
      <c r="AR33" s="6">
        <f t="shared" si="21"/>
        <v>28</v>
      </c>
      <c r="AS33" s="7">
        <f t="shared" si="57"/>
        <v>45139</v>
      </c>
      <c r="AT33" s="20">
        <f t="shared" si="41"/>
        <v>0</v>
      </c>
      <c r="AU33" s="20">
        <f t="shared" si="22"/>
        <v>0</v>
      </c>
      <c r="AV33" s="20">
        <f t="shared" si="58"/>
        <v>0</v>
      </c>
      <c r="AW33" s="20">
        <f t="shared" si="23"/>
        <v>0</v>
      </c>
      <c r="AY33" s="6">
        <f t="shared" si="24"/>
        <v>28</v>
      </c>
      <c r="AZ33" s="7">
        <f t="shared" si="59"/>
        <v>45139</v>
      </c>
      <c r="BA33" s="20">
        <f t="shared" si="42"/>
        <v>0</v>
      </c>
      <c r="BB33" s="20">
        <f t="shared" si="25"/>
        <v>0</v>
      </c>
      <c r="BC33" s="20">
        <f t="shared" si="60"/>
        <v>0</v>
      </c>
      <c r="BD33" s="20">
        <f t="shared" si="26"/>
        <v>0</v>
      </c>
      <c r="BF33" s="6">
        <f t="shared" si="27"/>
        <v>28</v>
      </c>
      <c r="BG33" s="7">
        <f t="shared" si="61"/>
        <v>45139</v>
      </c>
      <c r="BH33" s="20">
        <f t="shared" si="43"/>
        <v>0</v>
      </c>
      <c r="BI33" s="20">
        <f t="shared" si="28"/>
        <v>0</v>
      </c>
      <c r="BJ33" s="20">
        <f t="shared" si="62"/>
        <v>0</v>
      </c>
      <c r="BK33" s="20">
        <f t="shared" si="29"/>
        <v>0</v>
      </c>
      <c r="BM33" s="6">
        <f t="shared" si="30"/>
        <v>28</v>
      </c>
      <c r="BN33" s="7">
        <f t="shared" si="63"/>
        <v>45139</v>
      </c>
      <c r="BO33" s="20">
        <f t="shared" si="44"/>
        <v>0</v>
      </c>
      <c r="BP33" s="20">
        <f t="shared" si="31"/>
        <v>0</v>
      </c>
      <c r="BQ33" s="20">
        <f t="shared" si="64"/>
        <v>0</v>
      </c>
      <c r="BR33" s="20">
        <f t="shared" si="32"/>
        <v>0</v>
      </c>
      <c r="BT33" s="6">
        <f t="shared" si="33"/>
        <v>28</v>
      </c>
      <c r="BU33" s="7">
        <f t="shared" si="65"/>
        <v>45139</v>
      </c>
      <c r="BV33" s="20">
        <f t="shared" si="0"/>
        <v>17480.186345554779</v>
      </c>
      <c r="BW33" s="20">
        <f t="shared" si="1"/>
        <v>271.26565543467223</v>
      </c>
      <c r="BX33" s="20">
        <f t="shared" si="2"/>
        <v>17751.452000989451</v>
      </c>
      <c r="BY33" s="20">
        <f t="shared" si="3"/>
        <v>592.32526703688507</v>
      </c>
    </row>
    <row r="34" spans="2:77" ht="20" customHeight="1" thickBot="1" x14ac:dyDescent="0.25">
      <c r="B34" s="6">
        <f t="shared" si="34"/>
        <v>29</v>
      </c>
      <c r="C34" s="7">
        <f t="shared" si="45"/>
        <v>45170</v>
      </c>
      <c r="D34" s="20">
        <f t="shared" si="35"/>
        <v>2303.726022728581</v>
      </c>
      <c r="E34" s="20">
        <f t="shared" si="4"/>
        <v>56.729253309691302</v>
      </c>
      <c r="F34" s="20">
        <f t="shared" si="46"/>
        <v>2360.4552760382721</v>
      </c>
      <c r="G34" s="20">
        <f t="shared" si="5"/>
        <v>88</v>
      </c>
      <c r="I34" s="6">
        <f t="shared" si="6"/>
        <v>29</v>
      </c>
      <c r="J34" s="7">
        <f t="shared" si="47"/>
        <v>45170</v>
      </c>
      <c r="K34" s="20">
        <f t="shared" si="36"/>
        <v>0</v>
      </c>
      <c r="L34" s="20">
        <f t="shared" si="7"/>
        <v>0</v>
      </c>
      <c r="M34" s="20">
        <f t="shared" si="48"/>
        <v>0</v>
      </c>
      <c r="N34" s="20">
        <f t="shared" si="8"/>
        <v>0</v>
      </c>
      <c r="P34" s="6">
        <f t="shared" si="9"/>
        <v>29</v>
      </c>
      <c r="Q34" s="7">
        <f t="shared" si="49"/>
        <v>45170</v>
      </c>
      <c r="R34" s="20">
        <f t="shared" si="37"/>
        <v>5585.2299880552991</v>
      </c>
      <c r="S34" s="20">
        <f t="shared" si="10"/>
        <v>80.101506745359742</v>
      </c>
      <c r="T34" s="20">
        <f t="shared" si="50"/>
        <v>5665.3314948006591</v>
      </c>
      <c r="U34" s="20">
        <f t="shared" si="11"/>
        <v>120</v>
      </c>
      <c r="W34" s="6">
        <f t="shared" si="12"/>
        <v>29</v>
      </c>
      <c r="X34" s="7">
        <f t="shared" si="51"/>
        <v>45170</v>
      </c>
      <c r="Y34" s="20">
        <f t="shared" si="38"/>
        <v>8752.8700454430746</v>
      </c>
      <c r="Z34" s="20">
        <f t="shared" si="13"/>
        <v>122.83194297105115</v>
      </c>
      <c r="AA34" s="20">
        <f t="shared" si="52"/>
        <v>8875.7019884141264</v>
      </c>
      <c r="AB34" s="20">
        <f t="shared" si="14"/>
        <v>340</v>
      </c>
      <c r="AD34" s="6">
        <f t="shared" si="15"/>
        <v>29</v>
      </c>
      <c r="AE34" s="7">
        <f t="shared" si="53"/>
        <v>45170</v>
      </c>
      <c r="AF34" s="20">
        <f t="shared" si="39"/>
        <v>517.30067772561188</v>
      </c>
      <c r="AG34" s="20">
        <f t="shared" si="16"/>
        <v>6.7421521663571413</v>
      </c>
      <c r="AH34" s="20">
        <f t="shared" si="54"/>
        <v>524.04282989196906</v>
      </c>
      <c r="AI34" s="20">
        <f t="shared" si="17"/>
        <v>36</v>
      </c>
      <c r="AK34" s="6">
        <f t="shared" si="18"/>
        <v>29</v>
      </c>
      <c r="AL34" s="7">
        <f t="shared" si="55"/>
        <v>45170</v>
      </c>
      <c r="AM34" s="20">
        <f t="shared" si="40"/>
        <v>0</v>
      </c>
      <c r="AN34" s="20">
        <f t="shared" si="19"/>
        <v>0</v>
      </c>
      <c r="AO34" s="20">
        <f t="shared" si="56"/>
        <v>0</v>
      </c>
      <c r="AP34" s="20">
        <f t="shared" si="20"/>
        <v>0</v>
      </c>
      <c r="AR34" s="6">
        <f t="shared" si="21"/>
        <v>29</v>
      </c>
      <c r="AS34" s="7">
        <f t="shared" si="57"/>
        <v>45170</v>
      </c>
      <c r="AT34" s="20">
        <f t="shared" si="41"/>
        <v>0</v>
      </c>
      <c r="AU34" s="20">
        <f t="shared" si="22"/>
        <v>0</v>
      </c>
      <c r="AV34" s="20">
        <f t="shared" si="58"/>
        <v>0</v>
      </c>
      <c r="AW34" s="20">
        <f t="shared" si="23"/>
        <v>0</v>
      </c>
      <c r="AY34" s="6">
        <f t="shared" si="24"/>
        <v>29</v>
      </c>
      <c r="AZ34" s="7">
        <f t="shared" si="59"/>
        <v>45170</v>
      </c>
      <c r="BA34" s="20">
        <f t="shared" si="42"/>
        <v>0</v>
      </c>
      <c r="BB34" s="20">
        <f t="shared" si="25"/>
        <v>0</v>
      </c>
      <c r="BC34" s="20">
        <f t="shared" si="60"/>
        <v>0</v>
      </c>
      <c r="BD34" s="20">
        <f t="shared" si="26"/>
        <v>0</v>
      </c>
      <c r="BF34" s="6">
        <f t="shared" si="27"/>
        <v>29</v>
      </c>
      <c r="BG34" s="7">
        <f t="shared" si="61"/>
        <v>45170</v>
      </c>
      <c r="BH34" s="20">
        <f t="shared" si="43"/>
        <v>0</v>
      </c>
      <c r="BI34" s="20">
        <f t="shared" si="28"/>
        <v>0</v>
      </c>
      <c r="BJ34" s="20">
        <f t="shared" si="62"/>
        <v>0</v>
      </c>
      <c r="BK34" s="20">
        <f t="shared" si="29"/>
        <v>0</v>
      </c>
      <c r="BM34" s="6">
        <f t="shared" si="30"/>
        <v>29</v>
      </c>
      <c r="BN34" s="7">
        <f t="shared" si="63"/>
        <v>45170</v>
      </c>
      <c r="BO34" s="20">
        <f t="shared" si="44"/>
        <v>0</v>
      </c>
      <c r="BP34" s="20">
        <f t="shared" si="31"/>
        <v>0</v>
      </c>
      <c r="BQ34" s="20">
        <f t="shared" si="64"/>
        <v>0</v>
      </c>
      <c r="BR34" s="20">
        <f t="shared" si="32"/>
        <v>0</v>
      </c>
      <c r="BT34" s="6">
        <f t="shared" si="33"/>
        <v>29</v>
      </c>
      <c r="BU34" s="7">
        <f t="shared" si="65"/>
        <v>45170</v>
      </c>
      <c r="BV34" s="20">
        <f t="shared" si="0"/>
        <v>17159.126733952569</v>
      </c>
      <c r="BW34" s="20">
        <f t="shared" si="1"/>
        <v>266.40485519245931</v>
      </c>
      <c r="BX34" s="20">
        <f t="shared" si="2"/>
        <v>17425.531589145026</v>
      </c>
      <c r="BY34" s="20">
        <f t="shared" si="3"/>
        <v>584</v>
      </c>
    </row>
    <row r="35" spans="2:77" ht="20" customHeight="1" thickBot="1" x14ac:dyDescent="0.25">
      <c r="B35" s="6">
        <f t="shared" si="34"/>
        <v>30</v>
      </c>
      <c r="C35" s="7">
        <f t="shared" si="45"/>
        <v>45200</v>
      </c>
      <c r="D35" s="20">
        <f t="shared" si="35"/>
        <v>2272.4552760382721</v>
      </c>
      <c r="E35" s="20">
        <f t="shared" si="4"/>
        <v>55.959211172442451</v>
      </c>
      <c r="F35" s="20">
        <f t="shared" si="46"/>
        <v>2328.4144872107145</v>
      </c>
      <c r="G35" s="20">
        <f t="shared" si="5"/>
        <v>88</v>
      </c>
      <c r="I35" s="6">
        <f t="shared" si="6"/>
        <v>30</v>
      </c>
      <c r="J35" s="7">
        <f t="shared" si="47"/>
        <v>45200</v>
      </c>
      <c r="K35" s="20">
        <f t="shared" si="36"/>
        <v>0</v>
      </c>
      <c r="L35" s="20">
        <f t="shared" si="7"/>
        <v>0</v>
      </c>
      <c r="M35" s="20">
        <f t="shared" si="48"/>
        <v>0</v>
      </c>
      <c r="N35" s="20">
        <f t="shared" si="8"/>
        <v>0</v>
      </c>
      <c r="P35" s="6">
        <f t="shared" si="9"/>
        <v>30</v>
      </c>
      <c r="Q35" s="7">
        <f t="shared" si="49"/>
        <v>45200</v>
      </c>
      <c r="R35" s="20">
        <f t="shared" si="37"/>
        <v>5545.3314948006591</v>
      </c>
      <c r="S35" s="20">
        <f t="shared" si="10"/>
        <v>79.529295854599454</v>
      </c>
      <c r="T35" s="20">
        <f t="shared" si="50"/>
        <v>5624.8607906552588</v>
      </c>
      <c r="U35" s="20">
        <f t="shared" si="11"/>
        <v>120</v>
      </c>
      <c r="W35" s="6">
        <f t="shared" si="12"/>
        <v>30</v>
      </c>
      <c r="X35" s="7">
        <f t="shared" si="51"/>
        <v>45200</v>
      </c>
      <c r="Y35" s="20">
        <f t="shared" si="38"/>
        <v>8535.7019884141264</v>
      </c>
      <c r="Z35" s="20">
        <f t="shared" si="13"/>
        <v>119.78435123741157</v>
      </c>
      <c r="AA35" s="20">
        <f t="shared" si="52"/>
        <v>8655.4863396515375</v>
      </c>
      <c r="AB35" s="20">
        <f t="shared" si="14"/>
        <v>340</v>
      </c>
      <c r="AD35" s="6">
        <f t="shared" si="15"/>
        <v>30</v>
      </c>
      <c r="AE35" s="7">
        <f t="shared" si="53"/>
        <v>45200</v>
      </c>
      <c r="AF35" s="20">
        <f t="shared" si="39"/>
        <v>488.04282989196906</v>
      </c>
      <c r="AG35" s="20">
        <f t="shared" si="16"/>
        <v>6.3608248829253311</v>
      </c>
      <c r="AH35" s="20">
        <f t="shared" si="54"/>
        <v>494.40365477489439</v>
      </c>
      <c r="AI35" s="20">
        <f t="shared" si="17"/>
        <v>36</v>
      </c>
      <c r="AK35" s="6">
        <f t="shared" si="18"/>
        <v>30</v>
      </c>
      <c r="AL35" s="7">
        <f t="shared" si="55"/>
        <v>45200</v>
      </c>
      <c r="AM35" s="20">
        <f t="shared" si="40"/>
        <v>0</v>
      </c>
      <c r="AN35" s="20">
        <f t="shared" si="19"/>
        <v>0</v>
      </c>
      <c r="AO35" s="20">
        <f t="shared" si="56"/>
        <v>0</v>
      </c>
      <c r="AP35" s="20">
        <f t="shared" si="20"/>
        <v>0</v>
      </c>
      <c r="AR35" s="6">
        <f t="shared" si="21"/>
        <v>30</v>
      </c>
      <c r="AS35" s="7">
        <f t="shared" si="57"/>
        <v>45200</v>
      </c>
      <c r="AT35" s="20">
        <f t="shared" si="41"/>
        <v>0</v>
      </c>
      <c r="AU35" s="20">
        <f t="shared" si="22"/>
        <v>0</v>
      </c>
      <c r="AV35" s="20">
        <f t="shared" si="58"/>
        <v>0</v>
      </c>
      <c r="AW35" s="20">
        <f t="shared" si="23"/>
        <v>0</v>
      </c>
      <c r="AY35" s="6">
        <f t="shared" si="24"/>
        <v>30</v>
      </c>
      <c r="AZ35" s="7">
        <f t="shared" si="59"/>
        <v>45200</v>
      </c>
      <c r="BA35" s="20">
        <f t="shared" si="42"/>
        <v>0</v>
      </c>
      <c r="BB35" s="20">
        <f t="shared" si="25"/>
        <v>0</v>
      </c>
      <c r="BC35" s="20">
        <f t="shared" si="60"/>
        <v>0</v>
      </c>
      <c r="BD35" s="20">
        <f t="shared" si="26"/>
        <v>0</v>
      </c>
      <c r="BF35" s="6">
        <f t="shared" si="27"/>
        <v>30</v>
      </c>
      <c r="BG35" s="7">
        <f t="shared" si="61"/>
        <v>45200</v>
      </c>
      <c r="BH35" s="20">
        <f t="shared" si="43"/>
        <v>0</v>
      </c>
      <c r="BI35" s="20">
        <f t="shared" si="28"/>
        <v>0</v>
      </c>
      <c r="BJ35" s="20">
        <f t="shared" si="62"/>
        <v>0</v>
      </c>
      <c r="BK35" s="20">
        <f t="shared" si="29"/>
        <v>0</v>
      </c>
      <c r="BM35" s="6">
        <f t="shared" si="30"/>
        <v>30</v>
      </c>
      <c r="BN35" s="7">
        <f t="shared" si="63"/>
        <v>45200</v>
      </c>
      <c r="BO35" s="20">
        <f t="shared" si="44"/>
        <v>0</v>
      </c>
      <c r="BP35" s="20">
        <f t="shared" si="31"/>
        <v>0</v>
      </c>
      <c r="BQ35" s="20">
        <f t="shared" si="64"/>
        <v>0</v>
      </c>
      <c r="BR35" s="20">
        <f t="shared" si="32"/>
        <v>0</v>
      </c>
      <c r="BT35" s="6">
        <f t="shared" si="33"/>
        <v>30</v>
      </c>
      <c r="BU35" s="7">
        <f t="shared" si="65"/>
        <v>45200</v>
      </c>
      <c r="BV35" s="20">
        <f t="shared" si="0"/>
        <v>16841.531589145026</v>
      </c>
      <c r="BW35" s="20">
        <f t="shared" si="1"/>
        <v>261.6336831473788</v>
      </c>
      <c r="BX35" s="20">
        <f t="shared" si="2"/>
        <v>17103.165272292405</v>
      </c>
      <c r="BY35" s="20">
        <f t="shared" si="3"/>
        <v>584</v>
      </c>
    </row>
    <row r="36" spans="2:77" ht="20" customHeight="1" thickBot="1" x14ac:dyDescent="0.25">
      <c r="B36" s="6">
        <f t="shared" si="34"/>
        <v>31</v>
      </c>
      <c r="C36" s="7">
        <f t="shared" si="45"/>
        <v>45231</v>
      </c>
      <c r="D36" s="20">
        <f t="shared" si="35"/>
        <v>2240.4144872107145</v>
      </c>
      <c r="E36" s="20">
        <f t="shared" si="4"/>
        <v>55.170206747563839</v>
      </c>
      <c r="F36" s="20">
        <f t="shared" si="46"/>
        <v>2295.5846939582784</v>
      </c>
      <c r="G36" s="20">
        <f t="shared" si="5"/>
        <v>88</v>
      </c>
      <c r="I36" s="6">
        <f t="shared" si="6"/>
        <v>31</v>
      </c>
      <c r="J36" s="7">
        <f t="shared" si="47"/>
        <v>45231</v>
      </c>
      <c r="K36" s="20">
        <f t="shared" si="36"/>
        <v>0</v>
      </c>
      <c r="L36" s="20">
        <f t="shared" si="7"/>
        <v>0</v>
      </c>
      <c r="M36" s="20">
        <f t="shared" si="48"/>
        <v>0</v>
      </c>
      <c r="N36" s="20">
        <f t="shared" si="8"/>
        <v>0</v>
      </c>
      <c r="P36" s="6">
        <f t="shared" si="9"/>
        <v>31</v>
      </c>
      <c r="Q36" s="7">
        <f t="shared" si="49"/>
        <v>45231</v>
      </c>
      <c r="R36" s="20">
        <f t="shared" si="37"/>
        <v>5504.8607906552588</v>
      </c>
      <c r="S36" s="20">
        <f t="shared" si="10"/>
        <v>78.948878505980829</v>
      </c>
      <c r="T36" s="20">
        <f t="shared" si="50"/>
        <v>5583.80966916124</v>
      </c>
      <c r="U36" s="20">
        <f t="shared" si="11"/>
        <v>120</v>
      </c>
      <c r="W36" s="6">
        <f t="shared" si="12"/>
        <v>31</v>
      </c>
      <c r="X36" s="7">
        <f t="shared" si="51"/>
        <v>45231</v>
      </c>
      <c r="Y36" s="20">
        <f t="shared" si="38"/>
        <v>8315.4863396515375</v>
      </c>
      <c r="Z36" s="20">
        <f t="shared" si="13"/>
        <v>116.69399163310992</v>
      </c>
      <c r="AA36" s="20">
        <f t="shared" si="52"/>
        <v>8432.1803312846478</v>
      </c>
      <c r="AB36" s="20">
        <f t="shared" si="14"/>
        <v>340</v>
      </c>
      <c r="AD36" s="6">
        <f t="shared" si="15"/>
        <v>31</v>
      </c>
      <c r="AE36" s="7">
        <f t="shared" si="53"/>
        <v>45231</v>
      </c>
      <c r="AF36" s="20">
        <f t="shared" si="39"/>
        <v>458.40365477489439</v>
      </c>
      <c r="AG36" s="20">
        <f t="shared" si="16"/>
        <v>5.9745276338994566</v>
      </c>
      <c r="AH36" s="20">
        <f t="shared" si="54"/>
        <v>464.37818240879386</v>
      </c>
      <c r="AI36" s="20">
        <f t="shared" si="17"/>
        <v>36</v>
      </c>
      <c r="AK36" s="6">
        <f t="shared" si="18"/>
        <v>31</v>
      </c>
      <c r="AL36" s="7">
        <f t="shared" si="55"/>
        <v>45231</v>
      </c>
      <c r="AM36" s="20">
        <f t="shared" si="40"/>
        <v>0</v>
      </c>
      <c r="AN36" s="20">
        <f t="shared" si="19"/>
        <v>0</v>
      </c>
      <c r="AO36" s="20">
        <f t="shared" si="56"/>
        <v>0</v>
      </c>
      <c r="AP36" s="20">
        <f t="shared" si="20"/>
        <v>0</v>
      </c>
      <c r="AR36" s="6">
        <f t="shared" si="21"/>
        <v>31</v>
      </c>
      <c r="AS36" s="7">
        <f t="shared" si="57"/>
        <v>45231</v>
      </c>
      <c r="AT36" s="20">
        <f t="shared" si="41"/>
        <v>0</v>
      </c>
      <c r="AU36" s="20">
        <f t="shared" si="22"/>
        <v>0</v>
      </c>
      <c r="AV36" s="20">
        <f t="shared" si="58"/>
        <v>0</v>
      </c>
      <c r="AW36" s="20">
        <f t="shared" si="23"/>
        <v>0</v>
      </c>
      <c r="AY36" s="6">
        <f t="shared" si="24"/>
        <v>31</v>
      </c>
      <c r="AZ36" s="7">
        <f t="shared" si="59"/>
        <v>45231</v>
      </c>
      <c r="BA36" s="20">
        <f t="shared" si="42"/>
        <v>0</v>
      </c>
      <c r="BB36" s="20">
        <f t="shared" si="25"/>
        <v>0</v>
      </c>
      <c r="BC36" s="20">
        <f t="shared" si="60"/>
        <v>0</v>
      </c>
      <c r="BD36" s="20">
        <f t="shared" si="26"/>
        <v>0</v>
      </c>
      <c r="BF36" s="6">
        <f t="shared" si="27"/>
        <v>31</v>
      </c>
      <c r="BG36" s="7">
        <f t="shared" si="61"/>
        <v>45231</v>
      </c>
      <c r="BH36" s="20">
        <f t="shared" si="43"/>
        <v>0</v>
      </c>
      <c r="BI36" s="20">
        <f t="shared" si="28"/>
        <v>0</v>
      </c>
      <c r="BJ36" s="20">
        <f t="shared" si="62"/>
        <v>0</v>
      </c>
      <c r="BK36" s="20">
        <f t="shared" si="29"/>
        <v>0</v>
      </c>
      <c r="BM36" s="6">
        <f t="shared" si="30"/>
        <v>31</v>
      </c>
      <c r="BN36" s="7">
        <f t="shared" si="63"/>
        <v>45231</v>
      </c>
      <c r="BO36" s="20">
        <f t="shared" si="44"/>
        <v>0</v>
      </c>
      <c r="BP36" s="20">
        <f t="shared" si="31"/>
        <v>0</v>
      </c>
      <c r="BQ36" s="20">
        <f t="shared" si="64"/>
        <v>0</v>
      </c>
      <c r="BR36" s="20">
        <f t="shared" si="32"/>
        <v>0</v>
      </c>
      <c r="BT36" s="6">
        <f t="shared" si="33"/>
        <v>31</v>
      </c>
      <c r="BU36" s="7">
        <f t="shared" si="65"/>
        <v>45231</v>
      </c>
      <c r="BV36" s="20">
        <f t="shared" si="0"/>
        <v>16519.165272292405</v>
      </c>
      <c r="BW36" s="20">
        <f t="shared" si="1"/>
        <v>256.78760452055405</v>
      </c>
      <c r="BX36" s="20">
        <f t="shared" si="2"/>
        <v>16775.95287681296</v>
      </c>
      <c r="BY36" s="20">
        <f t="shared" si="3"/>
        <v>584</v>
      </c>
    </row>
    <row r="37" spans="2:77" ht="20" customHeight="1" thickBot="1" x14ac:dyDescent="0.25">
      <c r="B37" s="6">
        <f t="shared" si="34"/>
        <v>32</v>
      </c>
      <c r="C37" s="7">
        <f t="shared" si="45"/>
        <v>45261</v>
      </c>
      <c r="D37" s="20">
        <f t="shared" si="35"/>
        <v>2207.5846939582784</v>
      </c>
      <c r="E37" s="20">
        <f t="shared" si="4"/>
        <v>54.3617730887226</v>
      </c>
      <c r="F37" s="20">
        <f t="shared" si="46"/>
        <v>2261.9464670470011</v>
      </c>
      <c r="G37" s="20">
        <f t="shared" si="5"/>
        <v>88</v>
      </c>
      <c r="I37" s="6">
        <f t="shared" si="6"/>
        <v>32</v>
      </c>
      <c r="J37" s="7">
        <f t="shared" si="47"/>
        <v>45261</v>
      </c>
      <c r="K37" s="20">
        <f t="shared" si="36"/>
        <v>0</v>
      </c>
      <c r="L37" s="20">
        <f t="shared" si="7"/>
        <v>0</v>
      </c>
      <c r="M37" s="20">
        <f t="shared" si="48"/>
        <v>0</v>
      </c>
      <c r="N37" s="20">
        <f t="shared" si="8"/>
        <v>0</v>
      </c>
      <c r="P37" s="6">
        <f t="shared" si="9"/>
        <v>32</v>
      </c>
      <c r="Q37" s="7">
        <f t="shared" si="49"/>
        <v>45261</v>
      </c>
      <c r="R37" s="20">
        <f t="shared" si="37"/>
        <v>5463.80966916124</v>
      </c>
      <c r="S37" s="20">
        <f t="shared" si="10"/>
        <v>78.360137005220778</v>
      </c>
      <c r="T37" s="20">
        <f t="shared" si="50"/>
        <v>5542.1698061664611</v>
      </c>
      <c r="U37" s="20">
        <f t="shared" si="11"/>
        <v>120</v>
      </c>
      <c r="W37" s="6">
        <f t="shared" si="12"/>
        <v>32</v>
      </c>
      <c r="X37" s="7">
        <f t="shared" si="51"/>
        <v>45261</v>
      </c>
      <c r="Y37" s="20">
        <f t="shared" si="38"/>
        <v>8092.1803312846478</v>
      </c>
      <c r="Z37" s="20">
        <f t="shared" si="13"/>
        <v>113.56026398236122</v>
      </c>
      <c r="AA37" s="20">
        <f t="shared" si="52"/>
        <v>8205.7405952670088</v>
      </c>
      <c r="AB37" s="20">
        <f t="shared" si="14"/>
        <v>340</v>
      </c>
      <c r="AD37" s="6">
        <f t="shared" si="15"/>
        <v>32</v>
      </c>
      <c r="AE37" s="7">
        <f t="shared" si="53"/>
        <v>45261</v>
      </c>
      <c r="AF37" s="20">
        <f t="shared" si="39"/>
        <v>428.37818240879386</v>
      </c>
      <c r="AG37" s="20">
        <f t="shared" si="16"/>
        <v>5.5831956440612807</v>
      </c>
      <c r="AH37" s="20">
        <f t="shared" si="54"/>
        <v>433.96137805285514</v>
      </c>
      <c r="AI37" s="20">
        <f t="shared" si="17"/>
        <v>36</v>
      </c>
      <c r="AK37" s="6">
        <f t="shared" si="18"/>
        <v>32</v>
      </c>
      <c r="AL37" s="7">
        <f t="shared" si="55"/>
        <v>45261</v>
      </c>
      <c r="AM37" s="20">
        <f t="shared" si="40"/>
        <v>0</v>
      </c>
      <c r="AN37" s="20">
        <f t="shared" si="19"/>
        <v>0</v>
      </c>
      <c r="AO37" s="20">
        <f t="shared" si="56"/>
        <v>0</v>
      </c>
      <c r="AP37" s="20">
        <f t="shared" si="20"/>
        <v>0</v>
      </c>
      <c r="AR37" s="6">
        <f t="shared" si="21"/>
        <v>32</v>
      </c>
      <c r="AS37" s="7">
        <f t="shared" si="57"/>
        <v>45261</v>
      </c>
      <c r="AT37" s="20">
        <f t="shared" si="41"/>
        <v>0</v>
      </c>
      <c r="AU37" s="20">
        <f t="shared" si="22"/>
        <v>0</v>
      </c>
      <c r="AV37" s="20">
        <f t="shared" si="58"/>
        <v>0</v>
      </c>
      <c r="AW37" s="20">
        <f t="shared" si="23"/>
        <v>0</v>
      </c>
      <c r="AY37" s="6">
        <f t="shared" si="24"/>
        <v>32</v>
      </c>
      <c r="AZ37" s="7">
        <f t="shared" si="59"/>
        <v>45261</v>
      </c>
      <c r="BA37" s="20">
        <f t="shared" si="42"/>
        <v>0</v>
      </c>
      <c r="BB37" s="20">
        <f t="shared" si="25"/>
        <v>0</v>
      </c>
      <c r="BC37" s="20">
        <f t="shared" si="60"/>
        <v>0</v>
      </c>
      <c r="BD37" s="20">
        <f t="shared" si="26"/>
        <v>0</v>
      </c>
      <c r="BF37" s="6">
        <f t="shared" si="27"/>
        <v>32</v>
      </c>
      <c r="BG37" s="7">
        <f t="shared" si="61"/>
        <v>45261</v>
      </c>
      <c r="BH37" s="20">
        <f t="shared" si="43"/>
        <v>0</v>
      </c>
      <c r="BI37" s="20">
        <f t="shared" si="28"/>
        <v>0</v>
      </c>
      <c r="BJ37" s="20">
        <f t="shared" si="62"/>
        <v>0</v>
      </c>
      <c r="BK37" s="20">
        <f t="shared" si="29"/>
        <v>0</v>
      </c>
      <c r="BM37" s="6">
        <f t="shared" si="30"/>
        <v>32</v>
      </c>
      <c r="BN37" s="7">
        <f t="shared" si="63"/>
        <v>45261</v>
      </c>
      <c r="BO37" s="20">
        <f t="shared" si="44"/>
        <v>0</v>
      </c>
      <c r="BP37" s="20">
        <f t="shared" si="31"/>
        <v>0</v>
      </c>
      <c r="BQ37" s="20">
        <f t="shared" si="64"/>
        <v>0</v>
      </c>
      <c r="BR37" s="20">
        <f t="shared" si="32"/>
        <v>0</v>
      </c>
      <c r="BT37" s="6">
        <f t="shared" si="33"/>
        <v>32</v>
      </c>
      <c r="BU37" s="7">
        <f t="shared" si="65"/>
        <v>45261</v>
      </c>
      <c r="BV37" s="20">
        <f t="shared" si="0"/>
        <v>16191.95287681296</v>
      </c>
      <c r="BW37" s="20">
        <f t="shared" si="1"/>
        <v>251.86536972036589</v>
      </c>
      <c r="BX37" s="20">
        <f t="shared" si="2"/>
        <v>16443.818246533327</v>
      </c>
      <c r="BY37" s="20">
        <f t="shared" si="3"/>
        <v>584</v>
      </c>
    </row>
    <row r="38" spans="2:77" ht="20" customHeight="1" thickBot="1" x14ac:dyDescent="0.25">
      <c r="B38" s="6">
        <f t="shared" si="34"/>
        <v>33</v>
      </c>
      <c r="C38" s="7">
        <f t="shared" si="45"/>
        <v>45292</v>
      </c>
      <c r="D38" s="20">
        <f t="shared" si="35"/>
        <v>2173.9464670470011</v>
      </c>
      <c r="E38" s="20">
        <f t="shared" si="4"/>
        <v>53.533431751032396</v>
      </c>
      <c r="F38" s="20">
        <f t="shared" si="46"/>
        <v>2227.4798987980334</v>
      </c>
      <c r="G38" s="20">
        <f t="shared" si="5"/>
        <v>88</v>
      </c>
      <c r="I38" s="6">
        <f t="shared" si="6"/>
        <v>33</v>
      </c>
      <c r="J38" s="7">
        <f t="shared" si="47"/>
        <v>45292</v>
      </c>
      <c r="K38" s="20">
        <f t="shared" si="36"/>
        <v>0</v>
      </c>
      <c r="L38" s="20">
        <f t="shared" si="7"/>
        <v>0</v>
      </c>
      <c r="M38" s="20">
        <f t="shared" si="48"/>
        <v>0</v>
      </c>
      <c r="N38" s="20">
        <f t="shared" si="8"/>
        <v>0</v>
      </c>
      <c r="P38" s="6">
        <f t="shared" si="9"/>
        <v>33</v>
      </c>
      <c r="Q38" s="7">
        <f t="shared" si="49"/>
        <v>45292</v>
      </c>
      <c r="R38" s="20">
        <f t="shared" si="37"/>
        <v>5422.1698061664611</v>
      </c>
      <c r="S38" s="20">
        <f t="shared" si="10"/>
        <v>77.762951970103998</v>
      </c>
      <c r="T38" s="20">
        <f t="shared" si="50"/>
        <v>5499.9327581365651</v>
      </c>
      <c r="U38" s="20">
        <f t="shared" si="11"/>
        <v>120</v>
      </c>
      <c r="W38" s="6">
        <f t="shared" si="12"/>
        <v>33</v>
      </c>
      <c r="X38" s="7">
        <f t="shared" si="51"/>
        <v>45292</v>
      </c>
      <c r="Y38" s="20">
        <f t="shared" si="38"/>
        <v>7865.7405952670088</v>
      </c>
      <c r="Z38" s="20">
        <f t="shared" si="13"/>
        <v>110.38255968691368</v>
      </c>
      <c r="AA38" s="20">
        <f t="shared" si="52"/>
        <v>7976.1231549539225</v>
      </c>
      <c r="AB38" s="20">
        <f t="shared" si="14"/>
        <v>340</v>
      </c>
      <c r="AD38" s="6">
        <f t="shared" si="15"/>
        <v>33</v>
      </c>
      <c r="AE38" s="7">
        <f t="shared" si="53"/>
        <v>45292</v>
      </c>
      <c r="AF38" s="20">
        <f t="shared" si="39"/>
        <v>397.96137805285514</v>
      </c>
      <c r="AG38" s="20">
        <f t="shared" si="16"/>
        <v>5.1867632939555461</v>
      </c>
      <c r="AH38" s="20">
        <f t="shared" si="54"/>
        <v>403.14814134681069</v>
      </c>
      <c r="AI38" s="20">
        <f t="shared" si="17"/>
        <v>36</v>
      </c>
      <c r="AK38" s="6">
        <f t="shared" si="18"/>
        <v>33</v>
      </c>
      <c r="AL38" s="7">
        <f t="shared" si="55"/>
        <v>45292</v>
      </c>
      <c r="AM38" s="20">
        <f t="shared" si="40"/>
        <v>0</v>
      </c>
      <c r="AN38" s="20">
        <f t="shared" si="19"/>
        <v>0</v>
      </c>
      <c r="AO38" s="20">
        <f t="shared" si="56"/>
        <v>0</v>
      </c>
      <c r="AP38" s="20">
        <f t="shared" si="20"/>
        <v>0</v>
      </c>
      <c r="AR38" s="6">
        <f t="shared" si="21"/>
        <v>33</v>
      </c>
      <c r="AS38" s="7">
        <f t="shared" si="57"/>
        <v>45292</v>
      </c>
      <c r="AT38" s="20">
        <f t="shared" si="41"/>
        <v>0</v>
      </c>
      <c r="AU38" s="20">
        <f t="shared" si="22"/>
        <v>0</v>
      </c>
      <c r="AV38" s="20">
        <f t="shared" si="58"/>
        <v>0</v>
      </c>
      <c r="AW38" s="20">
        <f t="shared" si="23"/>
        <v>0</v>
      </c>
      <c r="AY38" s="6">
        <f t="shared" si="24"/>
        <v>33</v>
      </c>
      <c r="AZ38" s="7">
        <f t="shared" si="59"/>
        <v>45292</v>
      </c>
      <c r="BA38" s="20">
        <f t="shared" si="42"/>
        <v>0</v>
      </c>
      <c r="BB38" s="20">
        <f t="shared" si="25"/>
        <v>0</v>
      </c>
      <c r="BC38" s="20">
        <f t="shared" si="60"/>
        <v>0</v>
      </c>
      <c r="BD38" s="20">
        <f t="shared" si="26"/>
        <v>0</v>
      </c>
      <c r="BF38" s="6">
        <f t="shared" si="27"/>
        <v>33</v>
      </c>
      <c r="BG38" s="7">
        <f t="shared" si="61"/>
        <v>45292</v>
      </c>
      <c r="BH38" s="20">
        <f t="shared" si="43"/>
        <v>0</v>
      </c>
      <c r="BI38" s="20">
        <f t="shared" si="28"/>
        <v>0</v>
      </c>
      <c r="BJ38" s="20">
        <f t="shared" si="62"/>
        <v>0</v>
      </c>
      <c r="BK38" s="20">
        <f t="shared" si="29"/>
        <v>0</v>
      </c>
      <c r="BM38" s="6">
        <f t="shared" si="30"/>
        <v>33</v>
      </c>
      <c r="BN38" s="7">
        <f t="shared" si="63"/>
        <v>45292</v>
      </c>
      <c r="BO38" s="20">
        <f t="shared" si="44"/>
        <v>0</v>
      </c>
      <c r="BP38" s="20">
        <f t="shared" si="31"/>
        <v>0</v>
      </c>
      <c r="BQ38" s="20">
        <f t="shared" si="64"/>
        <v>0</v>
      </c>
      <c r="BR38" s="20">
        <f t="shared" si="32"/>
        <v>0</v>
      </c>
      <c r="BT38" s="6">
        <f t="shared" si="33"/>
        <v>33</v>
      </c>
      <c r="BU38" s="7">
        <f t="shared" si="65"/>
        <v>45292</v>
      </c>
      <c r="BV38" s="20">
        <f t="shared" ref="BV38:BV69" si="66">D38+K38+R38+Y38+AF38+AM38+AT38+BA38+BH38+BO38</f>
        <v>15859.818246533325</v>
      </c>
      <c r="BW38" s="20">
        <f t="shared" ref="BW38:BW69" si="67">E38+L38+S38+Z38+AG38+AN38+AU38+BB38+BI38+BP38</f>
        <v>246.86570670200564</v>
      </c>
      <c r="BX38" s="20">
        <f t="shared" ref="BX38:BX69" si="68">F38+M38+T38+AA38+AH38+AO38+AV38+BC38+BJ38+BQ38</f>
        <v>16106.683953235332</v>
      </c>
      <c r="BY38" s="20">
        <f t="shared" ref="BY38:BY69" si="69">G38+N38+U38+AB38+AI38+AP38+AW38+BD38+BK38+BR38</f>
        <v>584</v>
      </c>
    </row>
    <row r="39" spans="2:77" ht="20" customHeight="1" thickBot="1" x14ac:dyDescent="0.25">
      <c r="B39" s="6">
        <f t="shared" si="34"/>
        <v>34</v>
      </c>
      <c r="C39" s="7">
        <f t="shared" si="45"/>
        <v>45323</v>
      </c>
      <c r="D39" s="20">
        <f t="shared" si="35"/>
        <v>2139.4798987980334</v>
      </c>
      <c r="E39" s="20">
        <f t="shared" si="4"/>
        <v>52.684692507901566</v>
      </c>
      <c r="F39" s="20">
        <f t="shared" si="46"/>
        <v>2192.1645913059351</v>
      </c>
      <c r="G39" s="20">
        <f t="shared" si="5"/>
        <v>88</v>
      </c>
      <c r="I39" s="6">
        <f t="shared" si="6"/>
        <v>34</v>
      </c>
      <c r="J39" s="7">
        <f t="shared" si="47"/>
        <v>45323</v>
      </c>
      <c r="K39" s="20">
        <f t="shared" si="36"/>
        <v>0</v>
      </c>
      <c r="L39" s="20">
        <f t="shared" si="7"/>
        <v>0</v>
      </c>
      <c r="M39" s="20">
        <f t="shared" si="48"/>
        <v>0</v>
      </c>
      <c r="N39" s="20">
        <f t="shared" si="8"/>
        <v>0</v>
      </c>
      <c r="P39" s="6">
        <f t="shared" si="9"/>
        <v>34</v>
      </c>
      <c r="Q39" s="7">
        <f t="shared" si="49"/>
        <v>45323</v>
      </c>
      <c r="R39" s="20">
        <f t="shared" si="37"/>
        <v>5379.9327581365651</v>
      </c>
      <c r="S39" s="20">
        <f t="shared" si="10"/>
        <v>77.157202306275238</v>
      </c>
      <c r="T39" s="20">
        <f t="shared" si="50"/>
        <v>5457.0899604428405</v>
      </c>
      <c r="U39" s="20">
        <f t="shared" si="11"/>
        <v>120</v>
      </c>
      <c r="W39" s="6">
        <f t="shared" si="12"/>
        <v>34</v>
      </c>
      <c r="X39" s="7">
        <f t="shared" si="51"/>
        <v>45323</v>
      </c>
      <c r="Y39" s="20">
        <f t="shared" si="38"/>
        <v>7636.1231549539225</v>
      </c>
      <c r="Z39" s="20">
        <f t="shared" si="13"/>
        <v>107.16026160785337</v>
      </c>
      <c r="AA39" s="20">
        <f t="shared" si="52"/>
        <v>7743.283416561776</v>
      </c>
      <c r="AB39" s="20">
        <f t="shared" si="14"/>
        <v>340</v>
      </c>
      <c r="AD39" s="6">
        <f t="shared" si="15"/>
        <v>34</v>
      </c>
      <c r="AE39" s="7">
        <f t="shared" si="53"/>
        <v>45323</v>
      </c>
      <c r="AF39" s="20">
        <f t="shared" si="39"/>
        <v>367.14814134681069</v>
      </c>
      <c r="AG39" s="20">
        <f t="shared" si="16"/>
        <v>4.7851641088867662</v>
      </c>
      <c r="AH39" s="20">
        <f t="shared" si="54"/>
        <v>371.93330545569745</v>
      </c>
      <c r="AI39" s="20">
        <f t="shared" si="17"/>
        <v>36</v>
      </c>
      <c r="AK39" s="6">
        <f t="shared" si="18"/>
        <v>34</v>
      </c>
      <c r="AL39" s="7">
        <f t="shared" si="55"/>
        <v>45323</v>
      </c>
      <c r="AM39" s="20">
        <f t="shared" si="40"/>
        <v>0</v>
      </c>
      <c r="AN39" s="20">
        <f t="shared" si="19"/>
        <v>0</v>
      </c>
      <c r="AO39" s="20">
        <f t="shared" si="56"/>
        <v>0</v>
      </c>
      <c r="AP39" s="20">
        <f t="shared" si="20"/>
        <v>0</v>
      </c>
      <c r="AR39" s="6">
        <f t="shared" si="21"/>
        <v>34</v>
      </c>
      <c r="AS39" s="7">
        <f t="shared" si="57"/>
        <v>45323</v>
      </c>
      <c r="AT39" s="20">
        <f t="shared" si="41"/>
        <v>0</v>
      </c>
      <c r="AU39" s="20">
        <f t="shared" si="22"/>
        <v>0</v>
      </c>
      <c r="AV39" s="20">
        <f t="shared" si="58"/>
        <v>0</v>
      </c>
      <c r="AW39" s="20">
        <f t="shared" si="23"/>
        <v>0</v>
      </c>
      <c r="AY39" s="6">
        <f t="shared" si="24"/>
        <v>34</v>
      </c>
      <c r="AZ39" s="7">
        <f t="shared" si="59"/>
        <v>45323</v>
      </c>
      <c r="BA39" s="20">
        <f t="shared" si="42"/>
        <v>0</v>
      </c>
      <c r="BB39" s="20">
        <f t="shared" si="25"/>
        <v>0</v>
      </c>
      <c r="BC39" s="20">
        <f t="shared" si="60"/>
        <v>0</v>
      </c>
      <c r="BD39" s="20">
        <f t="shared" si="26"/>
        <v>0</v>
      </c>
      <c r="BF39" s="6">
        <f t="shared" si="27"/>
        <v>34</v>
      </c>
      <c r="BG39" s="7">
        <f t="shared" si="61"/>
        <v>45323</v>
      </c>
      <c r="BH39" s="20">
        <f t="shared" si="43"/>
        <v>0</v>
      </c>
      <c r="BI39" s="20">
        <f t="shared" si="28"/>
        <v>0</v>
      </c>
      <c r="BJ39" s="20">
        <f t="shared" si="62"/>
        <v>0</v>
      </c>
      <c r="BK39" s="20">
        <f t="shared" si="29"/>
        <v>0</v>
      </c>
      <c r="BM39" s="6">
        <f t="shared" si="30"/>
        <v>34</v>
      </c>
      <c r="BN39" s="7">
        <f t="shared" si="63"/>
        <v>45323</v>
      </c>
      <c r="BO39" s="20">
        <f t="shared" si="44"/>
        <v>0</v>
      </c>
      <c r="BP39" s="20">
        <f t="shared" si="31"/>
        <v>0</v>
      </c>
      <c r="BQ39" s="20">
        <f t="shared" si="64"/>
        <v>0</v>
      </c>
      <c r="BR39" s="20">
        <f t="shared" si="32"/>
        <v>0</v>
      </c>
      <c r="BT39" s="6">
        <f t="shared" si="33"/>
        <v>34</v>
      </c>
      <c r="BU39" s="7">
        <f t="shared" si="65"/>
        <v>45323</v>
      </c>
      <c r="BV39" s="20">
        <f t="shared" si="66"/>
        <v>15522.683953235332</v>
      </c>
      <c r="BW39" s="20">
        <f t="shared" si="67"/>
        <v>241.78732053091693</v>
      </c>
      <c r="BX39" s="20">
        <f t="shared" si="68"/>
        <v>15764.47127376625</v>
      </c>
      <c r="BY39" s="20">
        <f t="shared" si="69"/>
        <v>584</v>
      </c>
    </row>
    <row r="40" spans="2:77" ht="20" customHeight="1" thickBot="1" x14ac:dyDescent="0.25">
      <c r="B40" s="6">
        <f t="shared" si="34"/>
        <v>35</v>
      </c>
      <c r="C40" s="7">
        <f t="shared" si="45"/>
        <v>45352</v>
      </c>
      <c r="D40" s="20">
        <f t="shared" si="35"/>
        <v>2104.1645913059351</v>
      </c>
      <c r="E40" s="20">
        <f t="shared" si="4"/>
        <v>51.815053060908646</v>
      </c>
      <c r="F40" s="20">
        <f t="shared" si="46"/>
        <v>2155.9796443668438</v>
      </c>
      <c r="G40" s="20">
        <f t="shared" si="5"/>
        <v>88</v>
      </c>
      <c r="I40" s="6">
        <f t="shared" si="6"/>
        <v>35</v>
      </c>
      <c r="J40" s="7">
        <f t="shared" si="47"/>
        <v>45352</v>
      </c>
      <c r="K40" s="20">
        <f t="shared" si="36"/>
        <v>0</v>
      </c>
      <c r="L40" s="20">
        <f t="shared" si="7"/>
        <v>0</v>
      </c>
      <c r="M40" s="20">
        <f t="shared" si="48"/>
        <v>0</v>
      </c>
      <c r="N40" s="20">
        <f t="shared" si="8"/>
        <v>0</v>
      </c>
      <c r="P40" s="6">
        <f t="shared" si="9"/>
        <v>35</v>
      </c>
      <c r="Q40" s="7">
        <f t="shared" si="49"/>
        <v>45352</v>
      </c>
      <c r="R40" s="20">
        <f t="shared" si="37"/>
        <v>5337.0899604428405</v>
      </c>
      <c r="S40" s="20">
        <f t="shared" si="10"/>
        <v>76.542765182684406</v>
      </c>
      <c r="T40" s="20">
        <f t="shared" si="50"/>
        <v>5413.6327256255245</v>
      </c>
      <c r="U40" s="20">
        <f t="shared" si="11"/>
        <v>120</v>
      </c>
      <c r="W40" s="6">
        <f t="shared" si="12"/>
        <v>35</v>
      </c>
      <c r="X40" s="7">
        <f t="shared" si="51"/>
        <v>45352</v>
      </c>
      <c r="Y40" s="20">
        <f t="shared" si="38"/>
        <v>7403.283416561776</v>
      </c>
      <c r="Z40" s="20">
        <f t="shared" si="13"/>
        <v>103.89274394575024</v>
      </c>
      <c r="AA40" s="20">
        <f t="shared" si="52"/>
        <v>7507.1761605075262</v>
      </c>
      <c r="AB40" s="20">
        <f t="shared" si="14"/>
        <v>340</v>
      </c>
      <c r="AD40" s="6">
        <f t="shared" si="15"/>
        <v>35</v>
      </c>
      <c r="AE40" s="7">
        <f t="shared" si="53"/>
        <v>45352</v>
      </c>
      <c r="AF40" s="20">
        <f t="shared" si="39"/>
        <v>335.93330545569745</v>
      </c>
      <c r="AG40" s="20">
        <f t="shared" si="16"/>
        <v>4.3783307477725906</v>
      </c>
      <c r="AH40" s="20">
        <f t="shared" si="54"/>
        <v>340.31163620347002</v>
      </c>
      <c r="AI40" s="20">
        <f t="shared" si="17"/>
        <v>36</v>
      </c>
      <c r="AK40" s="6">
        <f t="shared" si="18"/>
        <v>35</v>
      </c>
      <c r="AL40" s="7">
        <f t="shared" si="55"/>
        <v>45352</v>
      </c>
      <c r="AM40" s="20">
        <f t="shared" si="40"/>
        <v>0</v>
      </c>
      <c r="AN40" s="20">
        <f t="shared" si="19"/>
        <v>0</v>
      </c>
      <c r="AO40" s="20">
        <f t="shared" si="56"/>
        <v>0</v>
      </c>
      <c r="AP40" s="20">
        <f t="shared" si="20"/>
        <v>0</v>
      </c>
      <c r="AR40" s="6">
        <f t="shared" si="21"/>
        <v>35</v>
      </c>
      <c r="AS40" s="7">
        <f t="shared" si="57"/>
        <v>45352</v>
      </c>
      <c r="AT40" s="20">
        <f t="shared" si="41"/>
        <v>0</v>
      </c>
      <c r="AU40" s="20">
        <f t="shared" si="22"/>
        <v>0</v>
      </c>
      <c r="AV40" s="20">
        <f t="shared" si="58"/>
        <v>0</v>
      </c>
      <c r="AW40" s="20">
        <f t="shared" si="23"/>
        <v>0</v>
      </c>
      <c r="AY40" s="6">
        <f t="shared" si="24"/>
        <v>35</v>
      </c>
      <c r="AZ40" s="7">
        <f t="shared" si="59"/>
        <v>45352</v>
      </c>
      <c r="BA40" s="20">
        <f t="shared" si="42"/>
        <v>0</v>
      </c>
      <c r="BB40" s="20">
        <f t="shared" si="25"/>
        <v>0</v>
      </c>
      <c r="BC40" s="20">
        <f t="shared" si="60"/>
        <v>0</v>
      </c>
      <c r="BD40" s="20">
        <f t="shared" si="26"/>
        <v>0</v>
      </c>
      <c r="BF40" s="6">
        <f t="shared" si="27"/>
        <v>35</v>
      </c>
      <c r="BG40" s="7">
        <f t="shared" si="61"/>
        <v>45352</v>
      </c>
      <c r="BH40" s="20">
        <f t="shared" si="43"/>
        <v>0</v>
      </c>
      <c r="BI40" s="20">
        <f t="shared" si="28"/>
        <v>0</v>
      </c>
      <c r="BJ40" s="20">
        <f t="shared" si="62"/>
        <v>0</v>
      </c>
      <c r="BK40" s="20">
        <f t="shared" si="29"/>
        <v>0</v>
      </c>
      <c r="BM40" s="6">
        <f t="shared" si="30"/>
        <v>35</v>
      </c>
      <c r="BN40" s="7">
        <f t="shared" si="63"/>
        <v>45352</v>
      </c>
      <c r="BO40" s="20">
        <f t="shared" si="44"/>
        <v>0</v>
      </c>
      <c r="BP40" s="20">
        <f t="shared" si="31"/>
        <v>0</v>
      </c>
      <c r="BQ40" s="20">
        <f t="shared" si="64"/>
        <v>0</v>
      </c>
      <c r="BR40" s="20">
        <f t="shared" si="32"/>
        <v>0</v>
      </c>
      <c r="BT40" s="6">
        <f t="shared" si="33"/>
        <v>35</v>
      </c>
      <c r="BU40" s="7">
        <f t="shared" si="65"/>
        <v>45352</v>
      </c>
      <c r="BV40" s="20">
        <f t="shared" si="66"/>
        <v>15180.47127376625</v>
      </c>
      <c r="BW40" s="20">
        <f t="shared" si="67"/>
        <v>236.62889293711586</v>
      </c>
      <c r="BX40" s="20">
        <f t="shared" si="68"/>
        <v>15417.100166703365</v>
      </c>
      <c r="BY40" s="20">
        <f t="shared" si="69"/>
        <v>584</v>
      </c>
    </row>
    <row r="41" spans="2:77" ht="20" customHeight="1" thickBot="1" x14ac:dyDescent="0.25">
      <c r="B41" s="6">
        <f t="shared" si="34"/>
        <v>36</v>
      </c>
      <c r="C41" s="7">
        <f t="shared" si="45"/>
        <v>45383</v>
      </c>
      <c r="D41" s="20">
        <f t="shared" si="35"/>
        <v>2067.9796443668438</v>
      </c>
      <c r="E41" s="20">
        <f t="shared" si="4"/>
        <v>50.92399874253352</v>
      </c>
      <c r="F41" s="20">
        <f t="shared" si="46"/>
        <v>2118.9036431093773</v>
      </c>
      <c r="G41" s="20">
        <f t="shared" si="5"/>
        <v>88</v>
      </c>
      <c r="I41" s="6">
        <f t="shared" si="6"/>
        <v>36</v>
      </c>
      <c r="J41" s="7">
        <f t="shared" si="47"/>
        <v>45383</v>
      </c>
      <c r="K41" s="20">
        <f t="shared" si="36"/>
        <v>0</v>
      </c>
      <c r="L41" s="20">
        <f t="shared" si="7"/>
        <v>0</v>
      </c>
      <c r="M41" s="20">
        <f t="shared" si="48"/>
        <v>0</v>
      </c>
      <c r="N41" s="20">
        <f t="shared" si="8"/>
        <v>0</v>
      </c>
      <c r="P41" s="6">
        <f t="shared" si="9"/>
        <v>36</v>
      </c>
      <c r="Q41" s="7">
        <f t="shared" si="49"/>
        <v>45383</v>
      </c>
      <c r="R41" s="20">
        <f t="shared" si="37"/>
        <v>5293.6327256255245</v>
      </c>
      <c r="S41" s="20">
        <f t="shared" si="10"/>
        <v>75.919516006679402</v>
      </c>
      <c r="T41" s="20">
        <f t="shared" si="50"/>
        <v>5369.5522416322037</v>
      </c>
      <c r="U41" s="20">
        <f t="shared" si="11"/>
        <v>120</v>
      </c>
      <c r="W41" s="6">
        <f t="shared" si="12"/>
        <v>36</v>
      </c>
      <c r="X41" s="7">
        <f t="shared" si="51"/>
        <v>45383</v>
      </c>
      <c r="Y41" s="20">
        <f t="shared" si="38"/>
        <v>7167.1761605075262</v>
      </c>
      <c r="Z41" s="20">
        <f t="shared" si="13"/>
        <v>100.57937211912228</v>
      </c>
      <c r="AA41" s="20">
        <f t="shared" si="52"/>
        <v>7267.7555326266483</v>
      </c>
      <c r="AB41" s="20">
        <f t="shared" si="14"/>
        <v>340</v>
      </c>
      <c r="AD41" s="6">
        <f t="shared" si="15"/>
        <v>36</v>
      </c>
      <c r="AE41" s="7">
        <f t="shared" si="53"/>
        <v>45383</v>
      </c>
      <c r="AF41" s="20">
        <f t="shared" si="39"/>
        <v>304.31163620347002</v>
      </c>
      <c r="AG41" s="20">
        <f t="shared" si="16"/>
        <v>3.9661949918518928</v>
      </c>
      <c r="AH41" s="20">
        <f t="shared" si="54"/>
        <v>308.27783119532194</v>
      </c>
      <c r="AI41" s="20">
        <f t="shared" si="17"/>
        <v>36</v>
      </c>
      <c r="AK41" s="6">
        <f t="shared" si="18"/>
        <v>36</v>
      </c>
      <c r="AL41" s="7">
        <f t="shared" si="55"/>
        <v>45383</v>
      </c>
      <c r="AM41" s="20">
        <f t="shared" si="40"/>
        <v>0</v>
      </c>
      <c r="AN41" s="20">
        <f t="shared" si="19"/>
        <v>0</v>
      </c>
      <c r="AO41" s="20">
        <f t="shared" si="56"/>
        <v>0</v>
      </c>
      <c r="AP41" s="20">
        <f t="shared" si="20"/>
        <v>0</v>
      </c>
      <c r="AR41" s="6">
        <f t="shared" si="21"/>
        <v>36</v>
      </c>
      <c r="AS41" s="7">
        <f t="shared" si="57"/>
        <v>45383</v>
      </c>
      <c r="AT41" s="20">
        <f t="shared" si="41"/>
        <v>0</v>
      </c>
      <c r="AU41" s="20">
        <f t="shared" si="22"/>
        <v>0</v>
      </c>
      <c r="AV41" s="20">
        <f t="shared" si="58"/>
        <v>0</v>
      </c>
      <c r="AW41" s="20">
        <f t="shared" si="23"/>
        <v>0</v>
      </c>
      <c r="AY41" s="6">
        <f t="shared" si="24"/>
        <v>36</v>
      </c>
      <c r="AZ41" s="7">
        <f t="shared" si="59"/>
        <v>45383</v>
      </c>
      <c r="BA41" s="20">
        <f t="shared" si="42"/>
        <v>0</v>
      </c>
      <c r="BB41" s="20">
        <f t="shared" si="25"/>
        <v>0</v>
      </c>
      <c r="BC41" s="20">
        <f t="shared" si="60"/>
        <v>0</v>
      </c>
      <c r="BD41" s="20">
        <f t="shared" si="26"/>
        <v>0</v>
      </c>
      <c r="BF41" s="6">
        <f t="shared" si="27"/>
        <v>36</v>
      </c>
      <c r="BG41" s="7">
        <f t="shared" si="61"/>
        <v>45383</v>
      </c>
      <c r="BH41" s="20">
        <f t="shared" si="43"/>
        <v>0</v>
      </c>
      <c r="BI41" s="20">
        <f t="shared" si="28"/>
        <v>0</v>
      </c>
      <c r="BJ41" s="20">
        <f t="shared" si="62"/>
        <v>0</v>
      </c>
      <c r="BK41" s="20">
        <f t="shared" si="29"/>
        <v>0</v>
      </c>
      <c r="BM41" s="6">
        <f t="shared" si="30"/>
        <v>36</v>
      </c>
      <c r="BN41" s="7">
        <f t="shared" si="63"/>
        <v>45383</v>
      </c>
      <c r="BO41" s="20">
        <f t="shared" si="44"/>
        <v>0</v>
      </c>
      <c r="BP41" s="20">
        <f t="shared" si="31"/>
        <v>0</v>
      </c>
      <c r="BQ41" s="20">
        <f t="shared" si="64"/>
        <v>0</v>
      </c>
      <c r="BR41" s="20">
        <f t="shared" si="32"/>
        <v>0</v>
      </c>
      <c r="BT41" s="6">
        <f t="shared" si="33"/>
        <v>36</v>
      </c>
      <c r="BU41" s="7">
        <f t="shared" si="65"/>
        <v>45383</v>
      </c>
      <c r="BV41" s="20">
        <f t="shared" si="66"/>
        <v>14833.100166703365</v>
      </c>
      <c r="BW41" s="20">
        <f t="shared" si="67"/>
        <v>231.38908186018708</v>
      </c>
      <c r="BX41" s="20">
        <f t="shared" si="68"/>
        <v>15064.489248563552</v>
      </c>
      <c r="BY41" s="20">
        <f t="shared" si="69"/>
        <v>584</v>
      </c>
    </row>
    <row r="42" spans="2:77" ht="20" customHeight="1" thickBot="1" x14ac:dyDescent="0.25">
      <c r="B42" s="6">
        <f t="shared" si="34"/>
        <v>37</v>
      </c>
      <c r="C42" s="7">
        <f t="shared" si="45"/>
        <v>45413</v>
      </c>
      <c r="D42" s="20">
        <f t="shared" si="35"/>
        <v>2030.9036431093773</v>
      </c>
      <c r="E42" s="20">
        <f t="shared" si="4"/>
        <v>50.01100221156841</v>
      </c>
      <c r="F42" s="20">
        <f t="shared" si="46"/>
        <v>2080.9146453209455</v>
      </c>
      <c r="G42" s="20">
        <f t="shared" si="5"/>
        <v>88</v>
      </c>
      <c r="I42" s="6">
        <f t="shared" si="6"/>
        <v>37</v>
      </c>
      <c r="J42" s="7">
        <f t="shared" si="47"/>
        <v>45413</v>
      </c>
      <c r="K42" s="20">
        <f t="shared" si="36"/>
        <v>0</v>
      </c>
      <c r="L42" s="20">
        <f t="shared" si="7"/>
        <v>0</v>
      </c>
      <c r="M42" s="20">
        <f t="shared" si="48"/>
        <v>0</v>
      </c>
      <c r="N42" s="20">
        <f t="shared" si="8"/>
        <v>0</v>
      </c>
      <c r="P42" s="6">
        <f t="shared" si="9"/>
        <v>37</v>
      </c>
      <c r="Q42" s="7">
        <f t="shared" si="49"/>
        <v>45413</v>
      </c>
      <c r="R42" s="20">
        <f t="shared" si="37"/>
        <v>5249.5522416322037</v>
      </c>
      <c r="S42" s="20">
        <f t="shared" si="10"/>
        <v>75.287328398741849</v>
      </c>
      <c r="T42" s="20">
        <f t="shared" si="50"/>
        <v>5324.8395700309457</v>
      </c>
      <c r="U42" s="20">
        <f t="shared" si="11"/>
        <v>120</v>
      </c>
      <c r="W42" s="6">
        <f t="shared" si="12"/>
        <v>37</v>
      </c>
      <c r="X42" s="7">
        <f t="shared" si="51"/>
        <v>45413</v>
      </c>
      <c r="Y42" s="20">
        <f t="shared" si="38"/>
        <v>6927.7555326266483</v>
      </c>
      <c r="Z42" s="20">
        <f t="shared" si="13"/>
        <v>97.219502641193969</v>
      </c>
      <c r="AA42" s="20">
        <f t="shared" si="52"/>
        <v>7024.975035267842</v>
      </c>
      <c r="AB42" s="20">
        <f t="shared" si="14"/>
        <v>340</v>
      </c>
      <c r="AD42" s="6">
        <f t="shared" si="15"/>
        <v>37</v>
      </c>
      <c r="AE42" s="7">
        <f t="shared" si="53"/>
        <v>45413</v>
      </c>
      <c r="AF42" s="20">
        <f t="shared" si="39"/>
        <v>272.27783119532194</v>
      </c>
      <c r="AG42" s="20">
        <f t="shared" si="16"/>
        <v>3.5486877332456963</v>
      </c>
      <c r="AH42" s="20">
        <f t="shared" si="54"/>
        <v>275.82651892856762</v>
      </c>
      <c r="AI42" s="20">
        <f t="shared" si="17"/>
        <v>36</v>
      </c>
      <c r="AK42" s="6">
        <f t="shared" si="18"/>
        <v>37</v>
      </c>
      <c r="AL42" s="7">
        <f t="shared" si="55"/>
        <v>45413</v>
      </c>
      <c r="AM42" s="20">
        <f t="shared" si="40"/>
        <v>0</v>
      </c>
      <c r="AN42" s="20">
        <f t="shared" si="19"/>
        <v>0</v>
      </c>
      <c r="AO42" s="20">
        <f t="shared" si="56"/>
        <v>0</v>
      </c>
      <c r="AP42" s="20">
        <f t="shared" si="20"/>
        <v>0</v>
      </c>
      <c r="AR42" s="6">
        <f t="shared" si="21"/>
        <v>37</v>
      </c>
      <c r="AS42" s="7">
        <f t="shared" si="57"/>
        <v>45413</v>
      </c>
      <c r="AT42" s="20">
        <f t="shared" si="41"/>
        <v>0</v>
      </c>
      <c r="AU42" s="20">
        <f t="shared" si="22"/>
        <v>0</v>
      </c>
      <c r="AV42" s="20">
        <f t="shared" si="58"/>
        <v>0</v>
      </c>
      <c r="AW42" s="20">
        <f t="shared" si="23"/>
        <v>0</v>
      </c>
      <c r="AY42" s="6">
        <f t="shared" si="24"/>
        <v>37</v>
      </c>
      <c r="AZ42" s="7">
        <f t="shared" si="59"/>
        <v>45413</v>
      </c>
      <c r="BA42" s="20">
        <f t="shared" si="42"/>
        <v>0</v>
      </c>
      <c r="BB42" s="20">
        <f t="shared" si="25"/>
        <v>0</v>
      </c>
      <c r="BC42" s="20">
        <f t="shared" si="60"/>
        <v>0</v>
      </c>
      <c r="BD42" s="20">
        <f t="shared" si="26"/>
        <v>0</v>
      </c>
      <c r="BF42" s="6">
        <f t="shared" si="27"/>
        <v>37</v>
      </c>
      <c r="BG42" s="7">
        <f t="shared" si="61"/>
        <v>45413</v>
      </c>
      <c r="BH42" s="20">
        <f t="shared" si="43"/>
        <v>0</v>
      </c>
      <c r="BI42" s="20">
        <f t="shared" si="28"/>
        <v>0</v>
      </c>
      <c r="BJ42" s="20">
        <f t="shared" si="62"/>
        <v>0</v>
      </c>
      <c r="BK42" s="20">
        <f t="shared" si="29"/>
        <v>0</v>
      </c>
      <c r="BM42" s="6">
        <f t="shared" si="30"/>
        <v>37</v>
      </c>
      <c r="BN42" s="7">
        <f t="shared" si="63"/>
        <v>45413</v>
      </c>
      <c r="BO42" s="20">
        <f t="shared" si="44"/>
        <v>0</v>
      </c>
      <c r="BP42" s="20">
        <f t="shared" si="31"/>
        <v>0</v>
      </c>
      <c r="BQ42" s="20">
        <f t="shared" si="64"/>
        <v>0</v>
      </c>
      <c r="BR42" s="20">
        <f t="shared" si="32"/>
        <v>0</v>
      </c>
      <c r="BT42" s="6">
        <f t="shared" si="33"/>
        <v>37</v>
      </c>
      <c r="BU42" s="7">
        <f t="shared" si="65"/>
        <v>45413</v>
      </c>
      <c r="BV42" s="20">
        <f t="shared" si="66"/>
        <v>14480.489248563552</v>
      </c>
      <c r="BW42" s="20">
        <f t="shared" si="67"/>
        <v>226.0665209847499</v>
      </c>
      <c r="BX42" s="20">
        <f t="shared" si="68"/>
        <v>14706.555769548302</v>
      </c>
      <c r="BY42" s="20">
        <f t="shared" si="69"/>
        <v>584</v>
      </c>
    </row>
    <row r="43" spans="2:77" ht="20" customHeight="1" thickBot="1" x14ac:dyDescent="0.25">
      <c r="B43" s="6">
        <f t="shared" si="34"/>
        <v>38</v>
      </c>
      <c r="C43" s="7">
        <f t="shared" si="45"/>
        <v>45444</v>
      </c>
      <c r="D43" s="20">
        <f t="shared" si="35"/>
        <v>1992.9146453209455</v>
      </c>
      <c r="E43" s="20">
        <f t="shared" si="4"/>
        <v>49.075523141028278</v>
      </c>
      <c r="F43" s="20">
        <f t="shared" si="46"/>
        <v>2041.9901684619738</v>
      </c>
      <c r="G43" s="20">
        <f t="shared" si="5"/>
        <v>88</v>
      </c>
      <c r="I43" s="6">
        <f t="shared" si="6"/>
        <v>38</v>
      </c>
      <c r="J43" s="7">
        <f t="shared" si="47"/>
        <v>45444</v>
      </c>
      <c r="K43" s="20">
        <f t="shared" si="36"/>
        <v>0</v>
      </c>
      <c r="L43" s="20">
        <f t="shared" si="7"/>
        <v>0</v>
      </c>
      <c r="M43" s="20">
        <f t="shared" si="48"/>
        <v>0</v>
      </c>
      <c r="N43" s="20">
        <f t="shared" si="8"/>
        <v>0</v>
      </c>
      <c r="P43" s="6">
        <f t="shared" si="9"/>
        <v>38</v>
      </c>
      <c r="Q43" s="7">
        <f t="shared" si="49"/>
        <v>45444</v>
      </c>
      <c r="R43" s="20">
        <f t="shared" si="37"/>
        <v>5204.8395700309457</v>
      </c>
      <c r="S43" s="20">
        <f t="shared" si="10"/>
        <v>74.646074166860487</v>
      </c>
      <c r="T43" s="20">
        <f t="shared" si="50"/>
        <v>5279.4856441978063</v>
      </c>
      <c r="U43" s="20">
        <f t="shared" si="11"/>
        <v>120</v>
      </c>
      <c r="W43" s="6">
        <f t="shared" si="12"/>
        <v>38</v>
      </c>
      <c r="X43" s="7">
        <f t="shared" si="51"/>
        <v>45444</v>
      </c>
      <c r="Y43" s="20">
        <f t="shared" si="38"/>
        <v>6684.975035267842</v>
      </c>
      <c r="Z43" s="20">
        <f t="shared" si="13"/>
        <v>93.812482994925389</v>
      </c>
      <c r="AA43" s="20">
        <f t="shared" si="52"/>
        <v>6778.7875182627677</v>
      </c>
      <c r="AB43" s="20">
        <f t="shared" si="14"/>
        <v>340</v>
      </c>
      <c r="AD43" s="6">
        <f t="shared" si="15"/>
        <v>38</v>
      </c>
      <c r="AE43" s="7">
        <f t="shared" si="53"/>
        <v>45444</v>
      </c>
      <c r="AF43" s="20">
        <f t="shared" si="39"/>
        <v>239.82651892856762</v>
      </c>
      <c r="AG43" s="20">
        <f t="shared" si="16"/>
        <v>3.1257389633689985</v>
      </c>
      <c r="AH43" s="20">
        <f t="shared" si="54"/>
        <v>242.95225789193663</v>
      </c>
      <c r="AI43" s="20">
        <f t="shared" si="17"/>
        <v>36</v>
      </c>
      <c r="AK43" s="6">
        <f t="shared" si="18"/>
        <v>38</v>
      </c>
      <c r="AL43" s="7">
        <f t="shared" si="55"/>
        <v>45444</v>
      </c>
      <c r="AM43" s="20">
        <f t="shared" si="40"/>
        <v>0</v>
      </c>
      <c r="AN43" s="20">
        <f t="shared" si="19"/>
        <v>0</v>
      </c>
      <c r="AO43" s="20">
        <f t="shared" si="56"/>
        <v>0</v>
      </c>
      <c r="AP43" s="20">
        <f t="shared" si="20"/>
        <v>0</v>
      </c>
      <c r="AR43" s="6">
        <f t="shared" si="21"/>
        <v>38</v>
      </c>
      <c r="AS43" s="7">
        <f t="shared" si="57"/>
        <v>45444</v>
      </c>
      <c r="AT43" s="20">
        <f t="shared" si="41"/>
        <v>0</v>
      </c>
      <c r="AU43" s="20">
        <f t="shared" si="22"/>
        <v>0</v>
      </c>
      <c r="AV43" s="20">
        <f t="shared" si="58"/>
        <v>0</v>
      </c>
      <c r="AW43" s="20">
        <f t="shared" si="23"/>
        <v>0</v>
      </c>
      <c r="AY43" s="6">
        <f t="shared" si="24"/>
        <v>38</v>
      </c>
      <c r="AZ43" s="7">
        <f t="shared" si="59"/>
        <v>45444</v>
      </c>
      <c r="BA43" s="20">
        <f t="shared" si="42"/>
        <v>0</v>
      </c>
      <c r="BB43" s="20">
        <f t="shared" si="25"/>
        <v>0</v>
      </c>
      <c r="BC43" s="20">
        <f t="shared" si="60"/>
        <v>0</v>
      </c>
      <c r="BD43" s="20">
        <f t="shared" si="26"/>
        <v>0</v>
      </c>
      <c r="BF43" s="6">
        <f t="shared" si="27"/>
        <v>38</v>
      </c>
      <c r="BG43" s="7">
        <f t="shared" si="61"/>
        <v>45444</v>
      </c>
      <c r="BH43" s="20">
        <f t="shared" si="43"/>
        <v>0</v>
      </c>
      <c r="BI43" s="20">
        <f t="shared" si="28"/>
        <v>0</v>
      </c>
      <c r="BJ43" s="20">
        <f t="shared" si="62"/>
        <v>0</v>
      </c>
      <c r="BK43" s="20">
        <f t="shared" si="29"/>
        <v>0</v>
      </c>
      <c r="BM43" s="6">
        <f t="shared" si="30"/>
        <v>38</v>
      </c>
      <c r="BN43" s="7">
        <f t="shared" si="63"/>
        <v>45444</v>
      </c>
      <c r="BO43" s="20">
        <f t="shared" si="44"/>
        <v>0</v>
      </c>
      <c r="BP43" s="20">
        <f t="shared" si="31"/>
        <v>0</v>
      </c>
      <c r="BQ43" s="20">
        <f t="shared" si="64"/>
        <v>0</v>
      </c>
      <c r="BR43" s="20">
        <f t="shared" si="32"/>
        <v>0</v>
      </c>
      <c r="BT43" s="6">
        <f t="shared" si="33"/>
        <v>38</v>
      </c>
      <c r="BU43" s="7">
        <f t="shared" si="65"/>
        <v>45444</v>
      </c>
      <c r="BV43" s="20">
        <f t="shared" si="66"/>
        <v>14122.555769548302</v>
      </c>
      <c r="BW43" s="20">
        <f t="shared" si="67"/>
        <v>220.65981926618318</v>
      </c>
      <c r="BX43" s="20">
        <f t="shared" si="68"/>
        <v>14343.215588814484</v>
      </c>
      <c r="BY43" s="20">
        <f t="shared" si="69"/>
        <v>584</v>
      </c>
    </row>
    <row r="44" spans="2:77" ht="20" customHeight="1" thickBot="1" x14ac:dyDescent="0.25">
      <c r="B44" s="6">
        <f t="shared" si="34"/>
        <v>39</v>
      </c>
      <c r="C44" s="7">
        <f t="shared" si="45"/>
        <v>45474</v>
      </c>
      <c r="D44" s="20">
        <f t="shared" si="35"/>
        <v>1953.9901684619738</v>
      </c>
      <c r="E44" s="20">
        <f t="shared" si="4"/>
        <v>48.117007898376102</v>
      </c>
      <c r="F44" s="20">
        <f t="shared" si="46"/>
        <v>2002.10717636035</v>
      </c>
      <c r="G44" s="20">
        <f t="shared" si="5"/>
        <v>88</v>
      </c>
      <c r="I44" s="6">
        <f t="shared" si="6"/>
        <v>39</v>
      </c>
      <c r="J44" s="7">
        <f t="shared" si="47"/>
        <v>45474</v>
      </c>
      <c r="K44" s="20">
        <f t="shared" si="36"/>
        <v>0</v>
      </c>
      <c r="L44" s="20">
        <f t="shared" si="7"/>
        <v>0</v>
      </c>
      <c r="M44" s="20">
        <f t="shared" si="48"/>
        <v>0</v>
      </c>
      <c r="N44" s="20">
        <f t="shared" si="8"/>
        <v>0</v>
      </c>
      <c r="P44" s="6">
        <f t="shared" si="9"/>
        <v>39</v>
      </c>
      <c r="Q44" s="7">
        <f t="shared" si="49"/>
        <v>45474</v>
      </c>
      <c r="R44" s="20">
        <f t="shared" si="37"/>
        <v>5159.4856441978063</v>
      </c>
      <c r="S44" s="20">
        <f t="shared" si="10"/>
        <v>73.995623280536876</v>
      </c>
      <c r="T44" s="20">
        <f t="shared" si="50"/>
        <v>5233.4812674783434</v>
      </c>
      <c r="U44" s="20">
        <f t="shared" si="11"/>
        <v>120</v>
      </c>
      <c r="W44" s="6">
        <f t="shared" si="12"/>
        <v>39</v>
      </c>
      <c r="X44" s="7">
        <f t="shared" si="51"/>
        <v>45474</v>
      </c>
      <c r="Y44" s="20">
        <f t="shared" si="38"/>
        <v>6438.7875182627677</v>
      </c>
      <c r="Z44" s="20">
        <f t="shared" si="13"/>
        <v>90.357651506287496</v>
      </c>
      <c r="AA44" s="20">
        <f t="shared" si="52"/>
        <v>6529.1451697690554</v>
      </c>
      <c r="AB44" s="20">
        <f t="shared" si="14"/>
        <v>340</v>
      </c>
      <c r="AD44" s="6">
        <f t="shared" si="15"/>
        <v>39</v>
      </c>
      <c r="AE44" s="7">
        <f t="shared" si="53"/>
        <v>45474</v>
      </c>
      <c r="AF44" s="20">
        <f t="shared" si="39"/>
        <v>206.95225789193663</v>
      </c>
      <c r="AG44" s="20">
        <f t="shared" si="16"/>
        <v>2.6972777611915739</v>
      </c>
      <c r="AH44" s="20">
        <f t="shared" si="54"/>
        <v>209.6495356531282</v>
      </c>
      <c r="AI44" s="20">
        <f t="shared" si="17"/>
        <v>36</v>
      </c>
      <c r="AK44" s="6">
        <f t="shared" si="18"/>
        <v>39</v>
      </c>
      <c r="AL44" s="7">
        <f t="shared" si="55"/>
        <v>45474</v>
      </c>
      <c r="AM44" s="20">
        <f t="shared" si="40"/>
        <v>0</v>
      </c>
      <c r="AN44" s="20">
        <f t="shared" si="19"/>
        <v>0</v>
      </c>
      <c r="AO44" s="20">
        <f t="shared" si="56"/>
        <v>0</v>
      </c>
      <c r="AP44" s="20">
        <f t="shared" si="20"/>
        <v>0</v>
      </c>
      <c r="AR44" s="6">
        <f t="shared" si="21"/>
        <v>39</v>
      </c>
      <c r="AS44" s="7">
        <f t="shared" si="57"/>
        <v>45474</v>
      </c>
      <c r="AT44" s="20">
        <f t="shared" si="41"/>
        <v>0</v>
      </c>
      <c r="AU44" s="20">
        <f t="shared" si="22"/>
        <v>0</v>
      </c>
      <c r="AV44" s="20">
        <f t="shared" si="58"/>
        <v>0</v>
      </c>
      <c r="AW44" s="20">
        <f t="shared" si="23"/>
        <v>0</v>
      </c>
      <c r="AY44" s="6">
        <f t="shared" si="24"/>
        <v>39</v>
      </c>
      <c r="AZ44" s="7">
        <f t="shared" si="59"/>
        <v>45474</v>
      </c>
      <c r="BA44" s="20">
        <f t="shared" si="42"/>
        <v>0</v>
      </c>
      <c r="BB44" s="20">
        <f t="shared" si="25"/>
        <v>0</v>
      </c>
      <c r="BC44" s="20">
        <f t="shared" si="60"/>
        <v>0</v>
      </c>
      <c r="BD44" s="20">
        <f t="shared" si="26"/>
        <v>0</v>
      </c>
      <c r="BF44" s="6">
        <f t="shared" si="27"/>
        <v>39</v>
      </c>
      <c r="BG44" s="7">
        <f t="shared" si="61"/>
        <v>45474</v>
      </c>
      <c r="BH44" s="20">
        <f t="shared" si="43"/>
        <v>0</v>
      </c>
      <c r="BI44" s="20">
        <f t="shared" si="28"/>
        <v>0</v>
      </c>
      <c r="BJ44" s="20">
        <f t="shared" si="62"/>
        <v>0</v>
      </c>
      <c r="BK44" s="20">
        <f t="shared" si="29"/>
        <v>0</v>
      </c>
      <c r="BM44" s="6">
        <f t="shared" si="30"/>
        <v>39</v>
      </c>
      <c r="BN44" s="7">
        <f t="shared" si="63"/>
        <v>45474</v>
      </c>
      <c r="BO44" s="20">
        <f t="shared" si="44"/>
        <v>0</v>
      </c>
      <c r="BP44" s="20">
        <f t="shared" si="31"/>
        <v>0</v>
      </c>
      <c r="BQ44" s="20">
        <f t="shared" si="64"/>
        <v>0</v>
      </c>
      <c r="BR44" s="20">
        <f t="shared" si="32"/>
        <v>0</v>
      </c>
      <c r="BT44" s="6">
        <f t="shared" si="33"/>
        <v>39</v>
      </c>
      <c r="BU44" s="7">
        <f t="shared" si="65"/>
        <v>45474</v>
      </c>
      <c r="BV44" s="20">
        <f t="shared" si="66"/>
        <v>13759.215588814484</v>
      </c>
      <c r="BW44" s="20">
        <f t="shared" si="67"/>
        <v>215.16756044639203</v>
      </c>
      <c r="BX44" s="20">
        <f t="shared" si="68"/>
        <v>13974.383149260877</v>
      </c>
      <c r="BY44" s="20">
        <f t="shared" si="69"/>
        <v>584</v>
      </c>
    </row>
    <row r="45" spans="2:77" ht="20" customHeight="1" thickBot="1" x14ac:dyDescent="0.25">
      <c r="B45" s="6">
        <f t="shared" si="34"/>
        <v>40</v>
      </c>
      <c r="C45" s="7">
        <f t="shared" si="45"/>
        <v>45505</v>
      </c>
      <c r="D45" s="20">
        <f t="shared" si="35"/>
        <v>1914.10717636035</v>
      </c>
      <c r="E45" s="20">
        <f t="shared" si="4"/>
        <v>47.134889217873614</v>
      </c>
      <c r="F45" s="20">
        <f t="shared" si="46"/>
        <v>1961.2420655782237</v>
      </c>
      <c r="G45" s="20">
        <f t="shared" si="5"/>
        <v>88</v>
      </c>
      <c r="I45" s="6">
        <f t="shared" si="6"/>
        <v>40</v>
      </c>
      <c r="J45" s="7">
        <f t="shared" si="47"/>
        <v>45505</v>
      </c>
      <c r="K45" s="20">
        <f t="shared" si="36"/>
        <v>0</v>
      </c>
      <c r="L45" s="20">
        <f t="shared" si="7"/>
        <v>0</v>
      </c>
      <c r="M45" s="20">
        <f t="shared" si="48"/>
        <v>0</v>
      </c>
      <c r="N45" s="20">
        <f t="shared" si="8"/>
        <v>0</v>
      </c>
      <c r="P45" s="6">
        <f t="shared" si="9"/>
        <v>40</v>
      </c>
      <c r="Q45" s="7">
        <f t="shared" si="49"/>
        <v>45505</v>
      </c>
      <c r="R45" s="20">
        <f t="shared" si="37"/>
        <v>5113.4812674783434</v>
      </c>
      <c r="S45" s="20">
        <f t="shared" si="10"/>
        <v>73.335843844418577</v>
      </c>
      <c r="T45" s="20">
        <f t="shared" si="50"/>
        <v>5186.8171113227618</v>
      </c>
      <c r="U45" s="20">
        <f t="shared" si="11"/>
        <v>120</v>
      </c>
      <c r="W45" s="6">
        <f t="shared" si="12"/>
        <v>40</v>
      </c>
      <c r="X45" s="7">
        <f t="shared" si="51"/>
        <v>45505</v>
      </c>
      <c r="Y45" s="20">
        <f t="shared" si="38"/>
        <v>6189.1451697690554</v>
      </c>
      <c r="Z45" s="20">
        <f t="shared" si="13"/>
        <v>86.854337215759074</v>
      </c>
      <c r="AA45" s="20">
        <f t="shared" si="52"/>
        <v>6275.9995069848146</v>
      </c>
      <c r="AB45" s="20">
        <f t="shared" si="14"/>
        <v>340</v>
      </c>
      <c r="AD45" s="6">
        <f t="shared" si="15"/>
        <v>40</v>
      </c>
      <c r="AE45" s="7">
        <f t="shared" si="53"/>
        <v>45505</v>
      </c>
      <c r="AF45" s="20">
        <f t="shared" si="39"/>
        <v>173.6495356531282</v>
      </c>
      <c r="AG45" s="20">
        <f t="shared" si="16"/>
        <v>2.263232281345771</v>
      </c>
      <c r="AH45" s="20">
        <f t="shared" si="54"/>
        <v>175.91276793447398</v>
      </c>
      <c r="AI45" s="20">
        <f t="shared" si="17"/>
        <v>36</v>
      </c>
      <c r="AK45" s="6">
        <f t="shared" si="18"/>
        <v>40</v>
      </c>
      <c r="AL45" s="7">
        <f t="shared" si="55"/>
        <v>45505</v>
      </c>
      <c r="AM45" s="20">
        <f t="shared" si="40"/>
        <v>0</v>
      </c>
      <c r="AN45" s="20">
        <f t="shared" si="19"/>
        <v>0</v>
      </c>
      <c r="AO45" s="20">
        <f t="shared" si="56"/>
        <v>0</v>
      </c>
      <c r="AP45" s="20">
        <f t="shared" si="20"/>
        <v>0</v>
      </c>
      <c r="AR45" s="6">
        <f t="shared" si="21"/>
        <v>40</v>
      </c>
      <c r="AS45" s="7">
        <f t="shared" si="57"/>
        <v>45505</v>
      </c>
      <c r="AT45" s="20">
        <f t="shared" si="41"/>
        <v>0</v>
      </c>
      <c r="AU45" s="20">
        <f t="shared" si="22"/>
        <v>0</v>
      </c>
      <c r="AV45" s="20">
        <f t="shared" si="58"/>
        <v>0</v>
      </c>
      <c r="AW45" s="20">
        <f t="shared" si="23"/>
        <v>0</v>
      </c>
      <c r="AY45" s="6">
        <f t="shared" si="24"/>
        <v>40</v>
      </c>
      <c r="AZ45" s="7">
        <f t="shared" si="59"/>
        <v>45505</v>
      </c>
      <c r="BA45" s="20">
        <f t="shared" si="42"/>
        <v>0</v>
      </c>
      <c r="BB45" s="20">
        <f t="shared" si="25"/>
        <v>0</v>
      </c>
      <c r="BC45" s="20">
        <f t="shared" si="60"/>
        <v>0</v>
      </c>
      <c r="BD45" s="20">
        <f t="shared" si="26"/>
        <v>0</v>
      </c>
      <c r="BF45" s="6">
        <f t="shared" si="27"/>
        <v>40</v>
      </c>
      <c r="BG45" s="7">
        <f t="shared" si="61"/>
        <v>45505</v>
      </c>
      <c r="BH45" s="20">
        <f t="shared" si="43"/>
        <v>0</v>
      </c>
      <c r="BI45" s="20">
        <f t="shared" si="28"/>
        <v>0</v>
      </c>
      <c r="BJ45" s="20">
        <f t="shared" si="62"/>
        <v>0</v>
      </c>
      <c r="BK45" s="20">
        <f t="shared" si="29"/>
        <v>0</v>
      </c>
      <c r="BM45" s="6">
        <f t="shared" si="30"/>
        <v>40</v>
      </c>
      <c r="BN45" s="7">
        <f t="shared" si="63"/>
        <v>45505</v>
      </c>
      <c r="BO45" s="20">
        <f t="shared" si="44"/>
        <v>0</v>
      </c>
      <c r="BP45" s="20">
        <f t="shared" si="31"/>
        <v>0</v>
      </c>
      <c r="BQ45" s="20">
        <f t="shared" si="64"/>
        <v>0</v>
      </c>
      <c r="BR45" s="20">
        <f t="shared" si="32"/>
        <v>0</v>
      </c>
      <c r="BT45" s="6">
        <f t="shared" si="33"/>
        <v>40</v>
      </c>
      <c r="BU45" s="7">
        <f t="shared" si="65"/>
        <v>45505</v>
      </c>
      <c r="BV45" s="20">
        <f t="shared" si="66"/>
        <v>13390.383149260877</v>
      </c>
      <c r="BW45" s="20">
        <f t="shared" si="67"/>
        <v>209.58830255939705</v>
      </c>
      <c r="BX45" s="20">
        <f t="shared" si="68"/>
        <v>13599.971451820275</v>
      </c>
      <c r="BY45" s="20">
        <f t="shared" si="69"/>
        <v>584</v>
      </c>
    </row>
    <row r="46" spans="2:77" ht="20" customHeight="1" thickBot="1" x14ac:dyDescent="0.25">
      <c r="B46" s="6">
        <f t="shared" si="34"/>
        <v>41</v>
      </c>
      <c r="C46" s="7">
        <f t="shared" si="45"/>
        <v>45536</v>
      </c>
      <c r="D46" s="20">
        <f t="shared" si="35"/>
        <v>1873.2420655782237</v>
      </c>
      <c r="E46" s="20">
        <f t="shared" si="4"/>
        <v>46.128585864863759</v>
      </c>
      <c r="F46" s="20">
        <f t="shared" si="46"/>
        <v>1919.3706514430874</v>
      </c>
      <c r="G46" s="20">
        <f t="shared" si="5"/>
        <v>88</v>
      </c>
      <c r="I46" s="6">
        <f t="shared" si="6"/>
        <v>41</v>
      </c>
      <c r="J46" s="7">
        <f t="shared" si="47"/>
        <v>45536</v>
      </c>
      <c r="K46" s="20">
        <f t="shared" si="36"/>
        <v>0</v>
      </c>
      <c r="L46" s="20">
        <f t="shared" si="7"/>
        <v>0</v>
      </c>
      <c r="M46" s="20">
        <f t="shared" si="48"/>
        <v>0</v>
      </c>
      <c r="N46" s="20">
        <f t="shared" si="8"/>
        <v>0</v>
      </c>
      <c r="P46" s="6">
        <f t="shared" si="9"/>
        <v>41</v>
      </c>
      <c r="Q46" s="7">
        <f t="shared" si="49"/>
        <v>45536</v>
      </c>
      <c r="R46" s="20">
        <f t="shared" si="37"/>
        <v>5066.8171113227618</v>
      </c>
      <c r="S46" s="20">
        <f t="shared" si="10"/>
        <v>72.666602071553939</v>
      </c>
      <c r="T46" s="20">
        <f t="shared" si="50"/>
        <v>5139.4837133943156</v>
      </c>
      <c r="U46" s="20">
        <f t="shared" si="11"/>
        <v>120</v>
      </c>
      <c r="W46" s="6">
        <f t="shared" si="12"/>
        <v>41</v>
      </c>
      <c r="X46" s="7">
        <f t="shared" si="51"/>
        <v>45536</v>
      </c>
      <c r="Y46" s="20">
        <f t="shared" si="38"/>
        <v>5935.9995069848146</v>
      </c>
      <c r="Z46" s="20">
        <f t="shared" si="13"/>
        <v>83.30185974802022</v>
      </c>
      <c r="AA46" s="20">
        <f t="shared" si="52"/>
        <v>6019.301366732835</v>
      </c>
      <c r="AB46" s="20">
        <f t="shared" si="14"/>
        <v>340</v>
      </c>
      <c r="AD46" s="6">
        <f t="shared" si="15"/>
        <v>41</v>
      </c>
      <c r="AE46" s="7">
        <f t="shared" si="53"/>
        <v>45536</v>
      </c>
      <c r="AF46" s="20">
        <f t="shared" si="39"/>
        <v>139.91276793447398</v>
      </c>
      <c r="AG46" s="20">
        <f t="shared" si="16"/>
        <v>1.8235297420793108</v>
      </c>
      <c r="AH46" s="20">
        <f t="shared" si="54"/>
        <v>141.73629767655328</v>
      </c>
      <c r="AI46" s="20">
        <f t="shared" si="17"/>
        <v>36</v>
      </c>
      <c r="AK46" s="6">
        <f t="shared" si="18"/>
        <v>41</v>
      </c>
      <c r="AL46" s="7">
        <f t="shared" si="55"/>
        <v>45536</v>
      </c>
      <c r="AM46" s="20">
        <f t="shared" si="40"/>
        <v>0</v>
      </c>
      <c r="AN46" s="20">
        <f t="shared" si="19"/>
        <v>0</v>
      </c>
      <c r="AO46" s="20">
        <f t="shared" si="56"/>
        <v>0</v>
      </c>
      <c r="AP46" s="20">
        <f t="shared" si="20"/>
        <v>0</v>
      </c>
      <c r="AR46" s="6">
        <f t="shared" si="21"/>
        <v>41</v>
      </c>
      <c r="AS46" s="7">
        <f t="shared" si="57"/>
        <v>45536</v>
      </c>
      <c r="AT46" s="20">
        <f t="shared" si="41"/>
        <v>0</v>
      </c>
      <c r="AU46" s="20">
        <f t="shared" si="22"/>
        <v>0</v>
      </c>
      <c r="AV46" s="20">
        <f t="shared" si="58"/>
        <v>0</v>
      </c>
      <c r="AW46" s="20">
        <f t="shared" si="23"/>
        <v>0</v>
      </c>
      <c r="AY46" s="6">
        <f t="shared" si="24"/>
        <v>41</v>
      </c>
      <c r="AZ46" s="7">
        <f t="shared" si="59"/>
        <v>45536</v>
      </c>
      <c r="BA46" s="20">
        <f t="shared" si="42"/>
        <v>0</v>
      </c>
      <c r="BB46" s="20">
        <f t="shared" si="25"/>
        <v>0</v>
      </c>
      <c r="BC46" s="20">
        <f t="shared" si="60"/>
        <v>0</v>
      </c>
      <c r="BD46" s="20">
        <f t="shared" si="26"/>
        <v>0</v>
      </c>
      <c r="BF46" s="6">
        <f t="shared" si="27"/>
        <v>41</v>
      </c>
      <c r="BG46" s="7">
        <f t="shared" si="61"/>
        <v>45536</v>
      </c>
      <c r="BH46" s="20">
        <f t="shared" si="43"/>
        <v>0</v>
      </c>
      <c r="BI46" s="20">
        <f t="shared" si="28"/>
        <v>0</v>
      </c>
      <c r="BJ46" s="20">
        <f t="shared" si="62"/>
        <v>0</v>
      </c>
      <c r="BK46" s="20">
        <f t="shared" si="29"/>
        <v>0</v>
      </c>
      <c r="BM46" s="6">
        <f t="shared" si="30"/>
        <v>41</v>
      </c>
      <c r="BN46" s="7">
        <f t="shared" si="63"/>
        <v>45536</v>
      </c>
      <c r="BO46" s="20">
        <f t="shared" si="44"/>
        <v>0</v>
      </c>
      <c r="BP46" s="20">
        <f t="shared" si="31"/>
        <v>0</v>
      </c>
      <c r="BQ46" s="20">
        <f t="shared" si="64"/>
        <v>0</v>
      </c>
      <c r="BR46" s="20">
        <f t="shared" si="32"/>
        <v>0</v>
      </c>
      <c r="BT46" s="6">
        <f t="shared" si="33"/>
        <v>41</v>
      </c>
      <c r="BU46" s="7">
        <f t="shared" si="65"/>
        <v>45536</v>
      </c>
      <c r="BV46" s="20">
        <f t="shared" si="66"/>
        <v>13015.971451820275</v>
      </c>
      <c r="BW46" s="20">
        <f t="shared" si="67"/>
        <v>203.92057742651724</v>
      </c>
      <c r="BX46" s="20">
        <f t="shared" si="68"/>
        <v>13219.89202924679</v>
      </c>
      <c r="BY46" s="20">
        <f t="shared" si="69"/>
        <v>584</v>
      </c>
    </row>
    <row r="47" spans="2:77" ht="20" customHeight="1" thickBot="1" x14ac:dyDescent="0.25">
      <c r="B47" s="6">
        <f t="shared" si="34"/>
        <v>42</v>
      </c>
      <c r="C47" s="7">
        <f t="shared" si="45"/>
        <v>45566</v>
      </c>
      <c r="D47" s="20">
        <f t="shared" si="35"/>
        <v>1831.3706514430874</v>
      </c>
      <c r="E47" s="20">
        <f t="shared" si="4"/>
        <v>45.097502291786022</v>
      </c>
      <c r="F47" s="20">
        <f t="shared" si="46"/>
        <v>1876.4681537348733</v>
      </c>
      <c r="G47" s="20">
        <f t="shared" si="5"/>
        <v>88</v>
      </c>
      <c r="I47" s="6">
        <f t="shared" si="6"/>
        <v>42</v>
      </c>
      <c r="J47" s="7">
        <f t="shared" si="47"/>
        <v>45566</v>
      </c>
      <c r="K47" s="20">
        <f t="shared" si="36"/>
        <v>0</v>
      </c>
      <c r="L47" s="20">
        <f t="shared" si="7"/>
        <v>0</v>
      </c>
      <c r="M47" s="20">
        <f t="shared" si="48"/>
        <v>0</v>
      </c>
      <c r="N47" s="20">
        <f t="shared" si="8"/>
        <v>0</v>
      </c>
      <c r="P47" s="6">
        <f t="shared" si="9"/>
        <v>42</v>
      </c>
      <c r="Q47" s="7">
        <f t="shared" si="49"/>
        <v>45566</v>
      </c>
      <c r="R47" s="20">
        <f t="shared" si="37"/>
        <v>5019.4837133943156</v>
      </c>
      <c r="S47" s="20">
        <f t="shared" si="10"/>
        <v>71.98776225626348</v>
      </c>
      <c r="T47" s="20">
        <f t="shared" si="50"/>
        <v>5091.4714756505791</v>
      </c>
      <c r="U47" s="20">
        <f t="shared" si="11"/>
        <v>120</v>
      </c>
      <c r="W47" s="6">
        <f t="shared" si="12"/>
        <v>42</v>
      </c>
      <c r="X47" s="7">
        <f t="shared" si="51"/>
        <v>45566</v>
      </c>
      <c r="Y47" s="20">
        <f t="shared" si="38"/>
        <v>5679.301366732835</v>
      </c>
      <c r="Z47" s="20">
        <f t="shared" si="13"/>
        <v>79.699529179817446</v>
      </c>
      <c r="AA47" s="20">
        <f t="shared" si="52"/>
        <v>5759.0008959126526</v>
      </c>
      <c r="AB47" s="20">
        <f t="shared" si="14"/>
        <v>340</v>
      </c>
      <c r="AD47" s="6">
        <f t="shared" si="15"/>
        <v>42</v>
      </c>
      <c r="AE47" s="7">
        <f t="shared" si="53"/>
        <v>45566</v>
      </c>
      <c r="AF47" s="20">
        <f t="shared" si="39"/>
        <v>105.73629767655328</v>
      </c>
      <c r="AG47" s="20">
        <f t="shared" si="16"/>
        <v>1.3780964130510778</v>
      </c>
      <c r="AH47" s="20">
        <f t="shared" si="54"/>
        <v>107.11439408960436</v>
      </c>
      <c r="AI47" s="20">
        <f t="shared" si="17"/>
        <v>36</v>
      </c>
      <c r="AK47" s="6">
        <f t="shared" si="18"/>
        <v>42</v>
      </c>
      <c r="AL47" s="7">
        <f t="shared" si="55"/>
        <v>45566</v>
      </c>
      <c r="AM47" s="20">
        <f t="shared" si="40"/>
        <v>0</v>
      </c>
      <c r="AN47" s="20">
        <f t="shared" si="19"/>
        <v>0</v>
      </c>
      <c r="AO47" s="20">
        <f t="shared" si="56"/>
        <v>0</v>
      </c>
      <c r="AP47" s="20">
        <f t="shared" si="20"/>
        <v>0</v>
      </c>
      <c r="AR47" s="6">
        <f t="shared" si="21"/>
        <v>42</v>
      </c>
      <c r="AS47" s="7">
        <f t="shared" si="57"/>
        <v>45566</v>
      </c>
      <c r="AT47" s="20">
        <f t="shared" si="41"/>
        <v>0</v>
      </c>
      <c r="AU47" s="20">
        <f t="shared" si="22"/>
        <v>0</v>
      </c>
      <c r="AV47" s="20">
        <f t="shared" si="58"/>
        <v>0</v>
      </c>
      <c r="AW47" s="20">
        <f t="shared" si="23"/>
        <v>0</v>
      </c>
      <c r="AY47" s="6">
        <f t="shared" si="24"/>
        <v>42</v>
      </c>
      <c r="AZ47" s="7">
        <f t="shared" si="59"/>
        <v>45566</v>
      </c>
      <c r="BA47" s="20">
        <f t="shared" si="42"/>
        <v>0</v>
      </c>
      <c r="BB47" s="20">
        <f t="shared" si="25"/>
        <v>0</v>
      </c>
      <c r="BC47" s="20">
        <f t="shared" si="60"/>
        <v>0</v>
      </c>
      <c r="BD47" s="20">
        <f t="shared" si="26"/>
        <v>0</v>
      </c>
      <c r="BF47" s="6">
        <f t="shared" si="27"/>
        <v>42</v>
      </c>
      <c r="BG47" s="7">
        <f t="shared" si="61"/>
        <v>45566</v>
      </c>
      <c r="BH47" s="20">
        <f t="shared" si="43"/>
        <v>0</v>
      </c>
      <c r="BI47" s="20">
        <f t="shared" si="28"/>
        <v>0</v>
      </c>
      <c r="BJ47" s="20">
        <f t="shared" si="62"/>
        <v>0</v>
      </c>
      <c r="BK47" s="20">
        <f t="shared" si="29"/>
        <v>0</v>
      </c>
      <c r="BM47" s="6">
        <f t="shared" si="30"/>
        <v>42</v>
      </c>
      <c r="BN47" s="7">
        <f t="shared" si="63"/>
        <v>45566</v>
      </c>
      <c r="BO47" s="20">
        <f t="shared" si="44"/>
        <v>0</v>
      </c>
      <c r="BP47" s="20">
        <f t="shared" si="31"/>
        <v>0</v>
      </c>
      <c r="BQ47" s="20">
        <f t="shared" si="64"/>
        <v>0</v>
      </c>
      <c r="BR47" s="20">
        <f t="shared" si="32"/>
        <v>0</v>
      </c>
      <c r="BT47" s="6">
        <f t="shared" si="33"/>
        <v>42</v>
      </c>
      <c r="BU47" s="7">
        <f t="shared" si="65"/>
        <v>45566</v>
      </c>
      <c r="BV47" s="20">
        <f t="shared" si="66"/>
        <v>12635.89202924679</v>
      </c>
      <c r="BW47" s="20">
        <f t="shared" si="67"/>
        <v>198.16289014091802</v>
      </c>
      <c r="BX47" s="20">
        <f t="shared" si="68"/>
        <v>12834.054919387709</v>
      </c>
      <c r="BY47" s="20">
        <f t="shared" si="69"/>
        <v>584</v>
      </c>
    </row>
    <row r="48" spans="2:77" ht="20" customHeight="1" thickBot="1" x14ac:dyDescent="0.25">
      <c r="B48" s="6">
        <f t="shared" si="34"/>
        <v>43</v>
      </c>
      <c r="C48" s="7">
        <f t="shared" si="45"/>
        <v>45597</v>
      </c>
      <c r="D48" s="20">
        <f t="shared" si="35"/>
        <v>1788.4681537348733</v>
      </c>
      <c r="E48" s="20">
        <f t="shared" si="4"/>
        <v>44.041028285721261</v>
      </c>
      <c r="F48" s="20">
        <f t="shared" si="46"/>
        <v>1832.5091820205946</v>
      </c>
      <c r="G48" s="20">
        <f t="shared" si="5"/>
        <v>88</v>
      </c>
      <c r="I48" s="6">
        <f t="shared" si="6"/>
        <v>43</v>
      </c>
      <c r="J48" s="7">
        <f t="shared" si="47"/>
        <v>45597</v>
      </c>
      <c r="K48" s="20">
        <f t="shared" si="36"/>
        <v>0</v>
      </c>
      <c r="L48" s="20">
        <f t="shared" si="7"/>
        <v>0</v>
      </c>
      <c r="M48" s="20">
        <f t="shared" si="48"/>
        <v>0</v>
      </c>
      <c r="N48" s="20">
        <f t="shared" si="8"/>
        <v>0</v>
      </c>
      <c r="P48" s="6">
        <f t="shared" si="9"/>
        <v>43</v>
      </c>
      <c r="Q48" s="7">
        <f t="shared" si="49"/>
        <v>45597</v>
      </c>
      <c r="R48" s="20">
        <f t="shared" si="37"/>
        <v>4971.4714756505791</v>
      </c>
      <c r="S48" s="20">
        <f t="shared" si="10"/>
        <v>71.299186746622055</v>
      </c>
      <c r="T48" s="20">
        <f t="shared" si="50"/>
        <v>5042.7706623972008</v>
      </c>
      <c r="U48" s="20">
        <f t="shared" si="11"/>
        <v>120</v>
      </c>
      <c r="W48" s="6">
        <f t="shared" si="12"/>
        <v>43</v>
      </c>
      <c r="X48" s="7">
        <f t="shared" si="51"/>
        <v>45597</v>
      </c>
      <c r="Y48" s="20">
        <f t="shared" si="38"/>
        <v>5419.0008959126526</v>
      </c>
      <c r="Z48" s="20">
        <f t="shared" si="13"/>
        <v>76.046645905974216</v>
      </c>
      <c r="AA48" s="20">
        <f t="shared" si="52"/>
        <v>5495.047541818627</v>
      </c>
      <c r="AB48" s="20">
        <f t="shared" si="14"/>
        <v>340</v>
      </c>
      <c r="AD48" s="6">
        <f t="shared" si="15"/>
        <v>43</v>
      </c>
      <c r="AE48" s="7">
        <f t="shared" si="53"/>
        <v>45597</v>
      </c>
      <c r="AF48" s="20">
        <f t="shared" si="39"/>
        <v>71.11439408960436</v>
      </c>
      <c r="AG48" s="20">
        <f t="shared" si="16"/>
        <v>0.92685760296784359</v>
      </c>
      <c r="AH48" s="20">
        <f t="shared" si="54"/>
        <v>72.041251692572203</v>
      </c>
      <c r="AI48" s="20">
        <f t="shared" si="17"/>
        <v>36</v>
      </c>
      <c r="AK48" s="6">
        <f t="shared" si="18"/>
        <v>43</v>
      </c>
      <c r="AL48" s="7">
        <f t="shared" si="55"/>
        <v>45597</v>
      </c>
      <c r="AM48" s="20">
        <f t="shared" si="40"/>
        <v>0</v>
      </c>
      <c r="AN48" s="20">
        <f t="shared" si="19"/>
        <v>0</v>
      </c>
      <c r="AO48" s="20">
        <f t="shared" si="56"/>
        <v>0</v>
      </c>
      <c r="AP48" s="20">
        <f t="shared" si="20"/>
        <v>0</v>
      </c>
      <c r="AR48" s="6">
        <f t="shared" si="21"/>
        <v>43</v>
      </c>
      <c r="AS48" s="7">
        <f t="shared" si="57"/>
        <v>45597</v>
      </c>
      <c r="AT48" s="20">
        <f t="shared" si="41"/>
        <v>0</v>
      </c>
      <c r="AU48" s="20">
        <f t="shared" si="22"/>
        <v>0</v>
      </c>
      <c r="AV48" s="20">
        <f t="shared" si="58"/>
        <v>0</v>
      </c>
      <c r="AW48" s="20">
        <f t="shared" si="23"/>
        <v>0</v>
      </c>
      <c r="AY48" s="6">
        <f t="shared" si="24"/>
        <v>43</v>
      </c>
      <c r="AZ48" s="7">
        <f t="shared" si="59"/>
        <v>45597</v>
      </c>
      <c r="BA48" s="20">
        <f t="shared" si="42"/>
        <v>0</v>
      </c>
      <c r="BB48" s="20">
        <f t="shared" si="25"/>
        <v>0</v>
      </c>
      <c r="BC48" s="20">
        <f t="shared" si="60"/>
        <v>0</v>
      </c>
      <c r="BD48" s="20">
        <f t="shared" si="26"/>
        <v>0</v>
      </c>
      <c r="BF48" s="6">
        <f t="shared" si="27"/>
        <v>43</v>
      </c>
      <c r="BG48" s="7">
        <f t="shared" si="61"/>
        <v>45597</v>
      </c>
      <c r="BH48" s="20">
        <f t="shared" si="43"/>
        <v>0</v>
      </c>
      <c r="BI48" s="20">
        <f t="shared" si="28"/>
        <v>0</v>
      </c>
      <c r="BJ48" s="20">
        <f t="shared" si="62"/>
        <v>0</v>
      </c>
      <c r="BK48" s="20">
        <f t="shared" si="29"/>
        <v>0</v>
      </c>
      <c r="BM48" s="6">
        <f t="shared" si="30"/>
        <v>43</v>
      </c>
      <c r="BN48" s="7">
        <f t="shared" si="63"/>
        <v>45597</v>
      </c>
      <c r="BO48" s="20">
        <f t="shared" si="44"/>
        <v>0</v>
      </c>
      <c r="BP48" s="20">
        <f t="shared" si="31"/>
        <v>0</v>
      </c>
      <c r="BQ48" s="20">
        <f t="shared" si="64"/>
        <v>0</v>
      </c>
      <c r="BR48" s="20">
        <f t="shared" si="32"/>
        <v>0</v>
      </c>
      <c r="BT48" s="6">
        <f t="shared" si="33"/>
        <v>43</v>
      </c>
      <c r="BU48" s="7">
        <f t="shared" si="65"/>
        <v>45597</v>
      </c>
      <c r="BV48" s="20">
        <f t="shared" si="66"/>
        <v>12250.054919387709</v>
      </c>
      <c r="BW48" s="20">
        <f t="shared" si="67"/>
        <v>192.31371854128537</v>
      </c>
      <c r="BX48" s="20">
        <f t="shared" si="68"/>
        <v>12442.368637928994</v>
      </c>
      <c r="BY48" s="20">
        <f t="shared" si="69"/>
        <v>584</v>
      </c>
    </row>
    <row r="49" spans="2:77" ht="20" customHeight="1" thickBot="1" x14ac:dyDescent="0.25">
      <c r="B49" s="6">
        <f t="shared" si="34"/>
        <v>44</v>
      </c>
      <c r="C49" s="7">
        <f t="shared" si="45"/>
        <v>45627</v>
      </c>
      <c r="D49" s="20">
        <f t="shared" si="35"/>
        <v>1744.5091820205946</v>
      </c>
      <c r="E49" s="20">
        <f t="shared" si="4"/>
        <v>42.95853860725714</v>
      </c>
      <c r="F49" s="20">
        <f t="shared" si="46"/>
        <v>1787.4677206278518</v>
      </c>
      <c r="G49" s="20">
        <f t="shared" si="5"/>
        <v>88</v>
      </c>
      <c r="I49" s="6">
        <f t="shared" si="6"/>
        <v>44</v>
      </c>
      <c r="J49" s="7">
        <f t="shared" si="47"/>
        <v>45627</v>
      </c>
      <c r="K49" s="20">
        <f t="shared" si="36"/>
        <v>0</v>
      </c>
      <c r="L49" s="20">
        <f t="shared" si="7"/>
        <v>0</v>
      </c>
      <c r="M49" s="20">
        <f t="shared" si="48"/>
        <v>0</v>
      </c>
      <c r="N49" s="20">
        <f t="shared" si="8"/>
        <v>0</v>
      </c>
      <c r="P49" s="6">
        <f t="shared" si="9"/>
        <v>44</v>
      </c>
      <c r="Q49" s="7">
        <f t="shared" si="49"/>
        <v>45627</v>
      </c>
      <c r="R49" s="20">
        <f t="shared" si="37"/>
        <v>4922.7706623972008</v>
      </c>
      <c r="S49" s="20">
        <f t="shared" si="10"/>
        <v>70.600735916546526</v>
      </c>
      <c r="T49" s="20">
        <f t="shared" si="50"/>
        <v>4993.3713983137477</v>
      </c>
      <c r="U49" s="20">
        <f t="shared" si="11"/>
        <v>120</v>
      </c>
      <c r="W49" s="6">
        <f t="shared" si="12"/>
        <v>44</v>
      </c>
      <c r="X49" s="7">
        <f t="shared" si="51"/>
        <v>45627</v>
      </c>
      <c r="Y49" s="20">
        <f t="shared" si="38"/>
        <v>5155.047541818627</v>
      </c>
      <c r="Z49" s="20">
        <f t="shared" si="13"/>
        <v>72.342500503521393</v>
      </c>
      <c r="AA49" s="20">
        <f t="shared" si="52"/>
        <v>5227.3900423221485</v>
      </c>
      <c r="AB49" s="20">
        <f t="shared" si="14"/>
        <v>340</v>
      </c>
      <c r="AD49" s="6">
        <f t="shared" si="15"/>
        <v>44</v>
      </c>
      <c r="AE49" s="7">
        <f t="shared" si="53"/>
        <v>45627</v>
      </c>
      <c r="AF49" s="20">
        <f t="shared" si="39"/>
        <v>36.041251692572203</v>
      </c>
      <c r="AG49" s="20">
        <f t="shared" si="16"/>
        <v>0.46973764705985777</v>
      </c>
      <c r="AH49" s="20">
        <f t="shared" si="54"/>
        <v>36.510989339632062</v>
      </c>
      <c r="AI49" s="20">
        <f t="shared" si="17"/>
        <v>36</v>
      </c>
      <c r="AK49" s="6">
        <f t="shared" si="18"/>
        <v>44</v>
      </c>
      <c r="AL49" s="7">
        <f t="shared" si="55"/>
        <v>45627</v>
      </c>
      <c r="AM49" s="20">
        <f t="shared" si="40"/>
        <v>0</v>
      </c>
      <c r="AN49" s="20">
        <f t="shared" si="19"/>
        <v>0</v>
      </c>
      <c r="AO49" s="20">
        <f t="shared" si="56"/>
        <v>0</v>
      </c>
      <c r="AP49" s="20">
        <f t="shared" si="20"/>
        <v>0</v>
      </c>
      <c r="AR49" s="6">
        <f t="shared" si="21"/>
        <v>44</v>
      </c>
      <c r="AS49" s="7">
        <f t="shared" si="57"/>
        <v>45627</v>
      </c>
      <c r="AT49" s="20">
        <f t="shared" si="41"/>
        <v>0</v>
      </c>
      <c r="AU49" s="20">
        <f t="shared" si="22"/>
        <v>0</v>
      </c>
      <c r="AV49" s="20">
        <f t="shared" si="58"/>
        <v>0</v>
      </c>
      <c r="AW49" s="20">
        <f t="shared" si="23"/>
        <v>0</v>
      </c>
      <c r="AY49" s="6">
        <f t="shared" si="24"/>
        <v>44</v>
      </c>
      <c r="AZ49" s="7">
        <f t="shared" si="59"/>
        <v>45627</v>
      </c>
      <c r="BA49" s="20">
        <f t="shared" si="42"/>
        <v>0</v>
      </c>
      <c r="BB49" s="20">
        <f t="shared" si="25"/>
        <v>0</v>
      </c>
      <c r="BC49" s="20">
        <f t="shared" si="60"/>
        <v>0</v>
      </c>
      <c r="BD49" s="20">
        <f t="shared" si="26"/>
        <v>0</v>
      </c>
      <c r="BF49" s="6">
        <f t="shared" si="27"/>
        <v>44</v>
      </c>
      <c r="BG49" s="7">
        <f t="shared" si="61"/>
        <v>45627</v>
      </c>
      <c r="BH49" s="20">
        <f t="shared" si="43"/>
        <v>0</v>
      </c>
      <c r="BI49" s="20">
        <f t="shared" si="28"/>
        <v>0</v>
      </c>
      <c r="BJ49" s="20">
        <f t="shared" si="62"/>
        <v>0</v>
      </c>
      <c r="BK49" s="20">
        <f t="shared" si="29"/>
        <v>0</v>
      </c>
      <c r="BM49" s="6">
        <f t="shared" si="30"/>
        <v>44</v>
      </c>
      <c r="BN49" s="7">
        <f t="shared" si="63"/>
        <v>45627</v>
      </c>
      <c r="BO49" s="20">
        <f t="shared" si="44"/>
        <v>0</v>
      </c>
      <c r="BP49" s="20">
        <f t="shared" si="31"/>
        <v>0</v>
      </c>
      <c r="BQ49" s="20">
        <f t="shared" si="64"/>
        <v>0</v>
      </c>
      <c r="BR49" s="20">
        <f t="shared" si="32"/>
        <v>0</v>
      </c>
      <c r="BT49" s="6">
        <f t="shared" si="33"/>
        <v>44</v>
      </c>
      <c r="BU49" s="7">
        <f t="shared" si="65"/>
        <v>45627</v>
      </c>
      <c r="BV49" s="20">
        <f t="shared" si="66"/>
        <v>11858.368637928994</v>
      </c>
      <c r="BW49" s="20">
        <f t="shared" si="67"/>
        <v>186.37151267438492</v>
      </c>
      <c r="BX49" s="20">
        <f t="shared" si="68"/>
        <v>12044.740150603382</v>
      </c>
      <c r="BY49" s="20">
        <f t="shared" si="69"/>
        <v>584</v>
      </c>
    </row>
    <row r="50" spans="2:77" ht="20" customHeight="1" thickBot="1" x14ac:dyDescent="0.25">
      <c r="B50" s="6">
        <f t="shared" si="34"/>
        <v>45</v>
      </c>
      <c r="C50" s="7">
        <f t="shared" si="45"/>
        <v>45658</v>
      </c>
      <c r="D50" s="20">
        <f t="shared" si="35"/>
        <v>1699.4677206278518</v>
      </c>
      <c r="E50" s="20">
        <f t="shared" si="4"/>
        <v>41.849392620460847</v>
      </c>
      <c r="F50" s="20">
        <f t="shared" si="46"/>
        <v>1741.3171132483126</v>
      </c>
      <c r="G50" s="20">
        <f t="shared" si="5"/>
        <v>88</v>
      </c>
      <c r="I50" s="6">
        <f t="shared" si="6"/>
        <v>45</v>
      </c>
      <c r="J50" s="7">
        <f t="shared" si="47"/>
        <v>45658</v>
      </c>
      <c r="K50" s="20">
        <f t="shared" si="36"/>
        <v>0</v>
      </c>
      <c r="L50" s="20">
        <f t="shared" si="7"/>
        <v>0</v>
      </c>
      <c r="M50" s="20">
        <f t="shared" si="48"/>
        <v>0</v>
      </c>
      <c r="N50" s="20">
        <f t="shared" si="8"/>
        <v>0</v>
      </c>
      <c r="P50" s="6">
        <f t="shared" si="9"/>
        <v>45</v>
      </c>
      <c r="Q50" s="7">
        <f t="shared" si="49"/>
        <v>45658</v>
      </c>
      <c r="R50" s="20">
        <f t="shared" si="37"/>
        <v>4873.3713983137477</v>
      </c>
      <c r="S50" s="20">
        <f t="shared" si="10"/>
        <v>69.892268137483001</v>
      </c>
      <c r="T50" s="20">
        <f t="shared" si="50"/>
        <v>4943.2636664512311</v>
      </c>
      <c r="U50" s="20">
        <f t="shared" si="11"/>
        <v>120</v>
      </c>
      <c r="W50" s="6">
        <f t="shared" si="12"/>
        <v>45</v>
      </c>
      <c r="X50" s="7">
        <f t="shared" si="51"/>
        <v>45658</v>
      </c>
      <c r="Y50" s="20">
        <f t="shared" si="38"/>
        <v>4887.3900423221485</v>
      </c>
      <c r="Z50" s="20">
        <f t="shared" si="13"/>
        <v>68.586373593920811</v>
      </c>
      <c r="AA50" s="20">
        <f t="shared" si="52"/>
        <v>4955.9764159160695</v>
      </c>
      <c r="AB50" s="20">
        <f t="shared" si="14"/>
        <v>340</v>
      </c>
      <c r="AD50" s="6">
        <f t="shared" si="15"/>
        <v>45</v>
      </c>
      <c r="AE50" s="7">
        <f t="shared" si="53"/>
        <v>45658</v>
      </c>
      <c r="AF50" s="20">
        <f t="shared" si="39"/>
        <v>0.5109893396320615</v>
      </c>
      <c r="AG50" s="20">
        <f t="shared" si="16"/>
        <v>6.6598943932045353E-3</v>
      </c>
      <c r="AH50" s="20">
        <f t="shared" si="54"/>
        <v>0.51764923402526608</v>
      </c>
      <c r="AI50" s="20">
        <f t="shared" si="17"/>
        <v>0.51764923402526608</v>
      </c>
      <c r="AK50" s="6">
        <f t="shared" si="18"/>
        <v>45</v>
      </c>
      <c r="AL50" s="7">
        <f t="shared" si="55"/>
        <v>45658</v>
      </c>
      <c r="AM50" s="20">
        <f t="shared" si="40"/>
        <v>0</v>
      </c>
      <c r="AN50" s="20">
        <f t="shared" si="19"/>
        <v>0</v>
      </c>
      <c r="AO50" s="20">
        <f t="shared" si="56"/>
        <v>0</v>
      </c>
      <c r="AP50" s="20">
        <f t="shared" si="20"/>
        <v>0</v>
      </c>
      <c r="AR50" s="6">
        <f t="shared" si="21"/>
        <v>45</v>
      </c>
      <c r="AS50" s="7">
        <f t="shared" si="57"/>
        <v>45658</v>
      </c>
      <c r="AT50" s="20">
        <f t="shared" si="41"/>
        <v>0</v>
      </c>
      <c r="AU50" s="20">
        <f t="shared" si="22"/>
        <v>0</v>
      </c>
      <c r="AV50" s="20">
        <f t="shared" si="58"/>
        <v>0</v>
      </c>
      <c r="AW50" s="20">
        <f t="shared" si="23"/>
        <v>0</v>
      </c>
      <c r="AY50" s="6">
        <f t="shared" si="24"/>
        <v>45</v>
      </c>
      <c r="AZ50" s="7">
        <f t="shared" si="59"/>
        <v>45658</v>
      </c>
      <c r="BA50" s="20">
        <f t="shared" si="42"/>
        <v>0</v>
      </c>
      <c r="BB50" s="20">
        <f t="shared" si="25"/>
        <v>0</v>
      </c>
      <c r="BC50" s="20">
        <f t="shared" si="60"/>
        <v>0</v>
      </c>
      <c r="BD50" s="20">
        <f t="shared" si="26"/>
        <v>0</v>
      </c>
      <c r="BF50" s="6">
        <f t="shared" si="27"/>
        <v>45</v>
      </c>
      <c r="BG50" s="7">
        <f t="shared" si="61"/>
        <v>45658</v>
      </c>
      <c r="BH50" s="20">
        <f t="shared" si="43"/>
        <v>0</v>
      </c>
      <c r="BI50" s="20">
        <f t="shared" si="28"/>
        <v>0</v>
      </c>
      <c r="BJ50" s="20">
        <f t="shared" si="62"/>
        <v>0</v>
      </c>
      <c r="BK50" s="20">
        <f t="shared" si="29"/>
        <v>0</v>
      </c>
      <c r="BM50" s="6">
        <f t="shared" si="30"/>
        <v>45</v>
      </c>
      <c r="BN50" s="7">
        <f t="shared" si="63"/>
        <v>45658</v>
      </c>
      <c r="BO50" s="20">
        <f t="shared" si="44"/>
        <v>0</v>
      </c>
      <c r="BP50" s="20">
        <f t="shared" si="31"/>
        <v>0</v>
      </c>
      <c r="BQ50" s="20">
        <f t="shared" si="64"/>
        <v>0</v>
      </c>
      <c r="BR50" s="20">
        <f t="shared" si="32"/>
        <v>0</v>
      </c>
      <c r="BT50" s="6">
        <f t="shared" si="33"/>
        <v>45</v>
      </c>
      <c r="BU50" s="7">
        <f t="shared" si="65"/>
        <v>45658</v>
      </c>
      <c r="BV50" s="20">
        <f t="shared" si="66"/>
        <v>11460.740150603382</v>
      </c>
      <c r="BW50" s="20">
        <f t="shared" si="67"/>
        <v>180.33469424625787</v>
      </c>
      <c r="BX50" s="20">
        <f t="shared" si="68"/>
        <v>11641.074844849638</v>
      </c>
      <c r="BY50" s="20">
        <f t="shared" si="69"/>
        <v>548.51764923402527</v>
      </c>
    </row>
    <row r="51" spans="2:77" ht="20" customHeight="1" thickBot="1" x14ac:dyDescent="0.25">
      <c r="B51" s="6">
        <f t="shared" si="34"/>
        <v>46</v>
      </c>
      <c r="C51" s="7">
        <f t="shared" si="45"/>
        <v>45689</v>
      </c>
      <c r="D51" s="20">
        <f t="shared" si="35"/>
        <v>1653.3171132483126</v>
      </c>
      <c r="E51" s="20">
        <f t="shared" si="4"/>
        <v>40.712933913739697</v>
      </c>
      <c r="F51" s="20">
        <f t="shared" si="46"/>
        <v>1694.0300471620524</v>
      </c>
      <c r="G51" s="20">
        <f t="shared" si="5"/>
        <v>88</v>
      </c>
      <c r="I51" s="6">
        <f t="shared" si="6"/>
        <v>46</v>
      </c>
      <c r="J51" s="7">
        <f t="shared" si="47"/>
        <v>45689</v>
      </c>
      <c r="K51" s="20">
        <f t="shared" si="36"/>
        <v>0</v>
      </c>
      <c r="L51" s="20">
        <f t="shared" si="7"/>
        <v>0</v>
      </c>
      <c r="M51" s="20">
        <f t="shared" si="48"/>
        <v>0</v>
      </c>
      <c r="N51" s="20">
        <f t="shared" si="8"/>
        <v>0</v>
      </c>
      <c r="P51" s="6">
        <f t="shared" si="9"/>
        <v>46</v>
      </c>
      <c r="Q51" s="7">
        <f t="shared" si="49"/>
        <v>45689</v>
      </c>
      <c r="R51" s="20">
        <f t="shared" si="37"/>
        <v>4823.2636664512311</v>
      </c>
      <c r="S51" s="20">
        <f t="shared" si="10"/>
        <v>69.173639749688064</v>
      </c>
      <c r="T51" s="20">
        <f t="shared" si="50"/>
        <v>4892.437306200919</v>
      </c>
      <c r="U51" s="20">
        <f t="shared" si="11"/>
        <v>120</v>
      </c>
      <c r="W51" s="6">
        <f t="shared" si="12"/>
        <v>46</v>
      </c>
      <c r="X51" s="7">
        <f t="shared" si="51"/>
        <v>45689</v>
      </c>
      <c r="Y51" s="20">
        <f t="shared" si="38"/>
        <v>4615.9764159160695</v>
      </c>
      <c r="Z51" s="20">
        <f t="shared" si="13"/>
        <v>64.777535703355511</v>
      </c>
      <c r="AA51" s="20">
        <f t="shared" si="52"/>
        <v>4680.7539516194247</v>
      </c>
      <c r="AB51" s="20">
        <f t="shared" si="14"/>
        <v>340</v>
      </c>
      <c r="AD51" s="6">
        <f t="shared" si="15"/>
        <v>46</v>
      </c>
      <c r="AE51" s="7">
        <f t="shared" si="53"/>
        <v>45689</v>
      </c>
      <c r="AF51" s="20">
        <f t="shared" si="39"/>
        <v>0</v>
      </c>
      <c r="AG51" s="20">
        <f t="shared" si="16"/>
        <v>0</v>
      </c>
      <c r="AH51" s="20">
        <f t="shared" si="54"/>
        <v>0</v>
      </c>
      <c r="AI51" s="20">
        <f t="shared" si="17"/>
        <v>0</v>
      </c>
      <c r="AK51" s="6">
        <f t="shared" si="18"/>
        <v>46</v>
      </c>
      <c r="AL51" s="7">
        <f t="shared" si="55"/>
        <v>45689</v>
      </c>
      <c r="AM51" s="20">
        <f t="shared" si="40"/>
        <v>0</v>
      </c>
      <c r="AN51" s="20">
        <f t="shared" si="19"/>
        <v>0</v>
      </c>
      <c r="AO51" s="20">
        <f t="shared" si="56"/>
        <v>0</v>
      </c>
      <c r="AP51" s="20">
        <f t="shared" si="20"/>
        <v>0</v>
      </c>
      <c r="AR51" s="6">
        <f t="shared" si="21"/>
        <v>46</v>
      </c>
      <c r="AS51" s="7">
        <f t="shared" si="57"/>
        <v>45689</v>
      </c>
      <c r="AT51" s="20">
        <f t="shared" si="41"/>
        <v>0</v>
      </c>
      <c r="AU51" s="20">
        <f t="shared" si="22"/>
        <v>0</v>
      </c>
      <c r="AV51" s="20">
        <f t="shared" si="58"/>
        <v>0</v>
      </c>
      <c r="AW51" s="20">
        <f t="shared" si="23"/>
        <v>0</v>
      </c>
      <c r="AY51" s="6">
        <f t="shared" si="24"/>
        <v>46</v>
      </c>
      <c r="AZ51" s="7">
        <f t="shared" si="59"/>
        <v>45689</v>
      </c>
      <c r="BA51" s="20">
        <f t="shared" si="42"/>
        <v>0</v>
      </c>
      <c r="BB51" s="20">
        <f t="shared" si="25"/>
        <v>0</v>
      </c>
      <c r="BC51" s="20">
        <f t="shared" si="60"/>
        <v>0</v>
      </c>
      <c r="BD51" s="20">
        <f t="shared" si="26"/>
        <v>0</v>
      </c>
      <c r="BF51" s="6">
        <f t="shared" si="27"/>
        <v>46</v>
      </c>
      <c r="BG51" s="7">
        <f t="shared" si="61"/>
        <v>45689</v>
      </c>
      <c r="BH51" s="20">
        <f t="shared" si="43"/>
        <v>0</v>
      </c>
      <c r="BI51" s="20">
        <f t="shared" si="28"/>
        <v>0</v>
      </c>
      <c r="BJ51" s="20">
        <f t="shared" si="62"/>
        <v>0</v>
      </c>
      <c r="BK51" s="20">
        <f t="shared" si="29"/>
        <v>0</v>
      </c>
      <c r="BM51" s="6">
        <f t="shared" si="30"/>
        <v>46</v>
      </c>
      <c r="BN51" s="7">
        <f t="shared" si="63"/>
        <v>45689</v>
      </c>
      <c r="BO51" s="20">
        <f t="shared" si="44"/>
        <v>0</v>
      </c>
      <c r="BP51" s="20">
        <f t="shared" si="31"/>
        <v>0</v>
      </c>
      <c r="BQ51" s="20">
        <f t="shared" si="64"/>
        <v>0</v>
      </c>
      <c r="BR51" s="20">
        <f t="shared" si="32"/>
        <v>0</v>
      </c>
      <c r="BT51" s="6">
        <f t="shared" si="33"/>
        <v>46</v>
      </c>
      <c r="BU51" s="7">
        <f t="shared" si="65"/>
        <v>45689</v>
      </c>
      <c r="BV51" s="20">
        <f t="shared" si="66"/>
        <v>11092.557195615613</v>
      </c>
      <c r="BW51" s="20">
        <f t="shared" si="67"/>
        <v>174.66410936678326</v>
      </c>
      <c r="BX51" s="20">
        <f t="shared" si="68"/>
        <v>11267.221304982395</v>
      </c>
      <c r="BY51" s="20">
        <f t="shared" si="69"/>
        <v>548</v>
      </c>
    </row>
    <row r="52" spans="2:77" ht="20" customHeight="1" thickBot="1" x14ac:dyDescent="0.25">
      <c r="B52" s="6">
        <f t="shared" si="34"/>
        <v>47</v>
      </c>
      <c r="C52" s="7">
        <f t="shared" si="45"/>
        <v>45717</v>
      </c>
      <c r="D52" s="20">
        <f t="shared" si="35"/>
        <v>1606.0300471620524</v>
      </c>
      <c r="E52" s="20">
        <f t="shared" si="4"/>
        <v>39.548489911365536</v>
      </c>
      <c r="F52" s="20">
        <f t="shared" si="46"/>
        <v>1645.5785370734179</v>
      </c>
      <c r="G52" s="20">
        <f t="shared" si="5"/>
        <v>88</v>
      </c>
      <c r="I52" s="6">
        <f t="shared" si="6"/>
        <v>47</v>
      </c>
      <c r="J52" s="7">
        <f t="shared" si="47"/>
        <v>45717</v>
      </c>
      <c r="K52" s="20">
        <f t="shared" si="36"/>
        <v>0</v>
      </c>
      <c r="L52" s="20">
        <f t="shared" si="7"/>
        <v>0</v>
      </c>
      <c r="M52" s="20">
        <f t="shared" si="48"/>
        <v>0</v>
      </c>
      <c r="N52" s="20">
        <f t="shared" si="8"/>
        <v>0</v>
      </c>
      <c r="P52" s="6">
        <f t="shared" si="9"/>
        <v>47</v>
      </c>
      <c r="Q52" s="7">
        <f t="shared" si="49"/>
        <v>45717</v>
      </c>
      <c r="R52" s="20">
        <f t="shared" si="37"/>
        <v>4772.437306200919</v>
      </c>
      <c r="S52" s="20">
        <f t="shared" si="10"/>
        <v>68.444705033098174</v>
      </c>
      <c r="T52" s="20">
        <f t="shared" si="50"/>
        <v>4840.8820112340172</v>
      </c>
      <c r="U52" s="20">
        <f t="shared" si="11"/>
        <v>120</v>
      </c>
      <c r="W52" s="6">
        <f t="shared" si="12"/>
        <v>47</v>
      </c>
      <c r="X52" s="7">
        <f t="shared" si="51"/>
        <v>45717</v>
      </c>
      <c r="Y52" s="20">
        <f t="shared" si="38"/>
        <v>4340.7539516194247</v>
      </c>
      <c r="Z52" s="20">
        <f t="shared" si="13"/>
        <v>60.915247121059259</v>
      </c>
      <c r="AA52" s="20">
        <f t="shared" si="52"/>
        <v>4401.6691987404838</v>
      </c>
      <c r="AB52" s="20">
        <f t="shared" si="14"/>
        <v>340</v>
      </c>
      <c r="AD52" s="6">
        <f t="shared" si="15"/>
        <v>47</v>
      </c>
      <c r="AE52" s="7">
        <f t="shared" si="53"/>
        <v>45717</v>
      </c>
      <c r="AF52" s="20">
        <f t="shared" si="39"/>
        <v>0</v>
      </c>
      <c r="AG52" s="20">
        <f t="shared" si="16"/>
        <v>0</v>
      </c>
      <c r="AH52" s="20">
        <f t="shared" si="54"/>
        <v>0</v>
      </c>
      <c r="AI52" s="20">
        <f t="shared" si="17"/>
        <v>0</v>
      </c>
      <c r="AK52" s="6">
        <f t="shared" si="18"/>
        <v>47</v>
      </c>
      <c r="AL52" s="7">
        <f t="shared" si="55"/>
        <v>45717</v>
      </c>
      <c r="AM52" s="20">
        <f t="shared" si="40"/>
        <v>0</v>
      </c>
      <c r="AN52" s="20">
        <f t="shared" si="19"/>
        <v>0</v>
      </c>
      <c r="AO52" s="20">
        <f t="shared" si="56"/>
        <v>0</v>
      </c>
      <c r="AP52" s="20">
        <f t="shared" si="20"/>
        <v>0</v>
      </c>
      <c r="AR52" s="6">
        <f t="shared" si="21"/>
        <v>47</v>
      </c>
      <c r="AS52" s="7">
        <f t="shared" si="57"/>
        <v>45717</v>
      </c>
      <c r="AT52" s="20">
        <f t="shared" si="41"/>
        <v>0</v>
      </c>
      <c r="AU52" s="20">
        <f t="shared" si="22"/>
        <v>0</v>
      </c>
      <c r="AV52" s="20">
        <f t="shared" si="58"/>
        <v>0</v>
      </c>
      <c r="AW52" s="20">
        <f t="shared" si="23"/>
        <v>0</v>
      </c>
      <c r="AY52" s="6">
        <f t="shared" si="24"/>
        <v>47</v>
      </c>
      <c r="AZ52" s="7">
        <f t="shared" si="59"/>
        <v>45717</v>
      </c>
      <c r="BA52" s="20">
        <f t="shared" si="42"/>
        <v>0</v>
      </c>
      <c r="BB52" s="20">
        <f t="shared" si="25"/>
        <v>0</v>
      </c>
      <c r="BC52" s="20">
        <f t="shared" si="60"/>
        <v>0</v>
      </c>
      <c r="BD52" s="20">
        <f t="shared" si="26"/>
        <v>0</v>
      </c>
      <c r="BF52" s="6">
        <f t="shared" si="27"/>
        <v>47</v>
      </c>
      <c r="BG52" s="7">
        <f t="shared" si="61"/>
        <v>45717</v>
      </c>
      <c r="BH52" s="20">
        <f t="shared" si="43"/>
        <v>0</v>
      </c>
      <c r="BI52" s="20">
        <f t="shared" si="28"/>
        <v>0</v>
      </c>
      <c r="BJ52" s="20">
        <f t="shared" si="62"/>
        <v>0</v>
      </c>
      <c r="BK52" s="20">
        <f t="shared" si="29"/>
        <v>0</v>
      </c>
      <c r="BM52" s="6">
        <f t="shared" si="30"/>
        <v>47</v>
      </c>
      <c r="BN52" s="7">
        <f t="shared" si="63"/>
        <v>45717</v>
      </c>
      <c r="BO52" s="20">
        <f t="shared" si="44"/>
        <v>0</v>
      </c>
      <c r="BP52" s="20">
        <f t="shared" si="31"/>
        <v>0</v>
      </c>
      <c r="BQ52" s="20">
        <f t="shared" si="64"/>
        <v>0</v>
      </c>
      <c r="BR52" s="20">
        <f t="shared" si="32"/>
        <v>0</v>
      </c>
      <c r="BT52" s="6">
        <f t="shared" si="33"/>
        <v>47</v>
      </c>
      <c r="BU52" s="7">
        <f t="shared" si="65"/>
        <v>45717</v>
      </c>
      <c r="BV52" s="20">
        <f t="shared" si="66"/>
        <v>10719.221304982395</v>
      </c>
      <c r="BW52" s="20">
        <f t="shared" si="67"/>
        <v>168.90844206552296</v>
      </c>
      <c r="BX52" s="20">
        <f t="shared" si="68"/>
        <v>10888.129747047918</v>
      </c>
      <c r="BY52" s="20">
        <f t="shared" si="69"/>
        <v>548</v>
      </c>
    </row>
    <row r="53" spans="2:77" ht="20" customHeight="1" thickBot="1" x14ac:dyDescent="0.25">
      <c r="B53" s="6">
        <f t="shared" si="34"/>
        <v>48</v>
      </c>
      <c r="C53" s="7">
        <f t="shared" si="45"/>
        <v>45748</v>
      </c>
      <c r="D53" s="20">
        <f t="shared" si="35"/>
        <v>1557.5785370734179</v>
      </c>
      <c r="E53" s="20">
        <f t="shared" si="4"/>
        <v>38.355371475432911</v>
      </c>
      <c r="F53" s="20">
        <f t="shared" si="46"/>
        <v>1595.9339085488509</v>
      </c>
      <c r="G53" s="20">
        <f t="shared" si="5"/>
        <v>88</v>
      </c>
      <c r="I53" s="6">
        <f t="shared" si="6"/>
        <v>48</v>
      </c>
      <c r="J53" s="7">
        <f t="shared" si="47"/>
        <v>45748</v>
      </c>
      <c r="K53" s="20">
        <f t="shared" si="36"/>
        <v>0</v>
      </c>
      <c r="L53" s="20">
        <f t="shared" si="7"/>
        <v>0</v>
      </c>
      <c r="M53" s="20">
        <f t="shared" si="48"/>
        <v>0</v>
      </c>
      <c r="N53" s="20">
        <f t="shared" si="8"/>
        <v>0</v>
      </c>
      <c r="P53" s="6">
        <f t="shared" si="9"/>
        <v>48</v>
      </c>
      <c r="Q53" s="7">
        <f t="shared" si="49"/>
        <v>45748</v>
      </c>
      <c r="R53" s="20">
        <f t="shared" si="37"/>
        <v>4720.8820112340172</v>
      </c>
      <c r="S53" s="20">
        <f t="shared" si="10"/>
        <v>67.705316177781199</v>
      </c>
      <c r="T53" s="20">
        <f t="shared" si="50"/>
        <v>4788.5873274117985</v>
      </c>
      <c r="U53" s="20">
        <f t="shared" si="11"/>
        <v>120</v>
      </c>
      <c r="W53" s="6">
        <f t="shared" si="12"/>
        <v>48</v>
      </c>
      <c r="X53" s="7">
        <f t="shared" si="51"/>
        <v>45748</v>
      </c>
      <c r="Y53" s="20">
        <f t="shared" si="38"/>
        <v>4061.6691987404838</v>
      </c>
      <c r="Z53" s="20">
        <f t="shared" si="13"/>
        <v>56.998757755658119</v>
      </c>
      <c r="AA53" s="20">
        <f t="shared" si="52"/>
        <v>4118.6679564961423</v>
      </c>
      <c r="AB53" s="20">
        <f t="shared" si="14"/>
        <v>340</v>
      </c>
      <c r="AD53" s="6">
        <f t="shared" si="15"/>
        <v>48</v>
      </c>
      <c r="AE53" s="7">
        <f t="shared" si="53"/>
        <v>45748</v>
      </c>
      <c r="AF53" s="20">
        <f t="shared" si="39"/>
        <v>0</v>
      </c>
      <c r="AG53" s="20">
        <f t="shared" si="16"/>
        <v>0</v>
      </c>
      <c r="AH53" s="20">
        <f t="shared" si="54"/>
        <v>0</v>
      </c>
      <c r="AI53" s="20">
        <f t="shared" si="17"/>
        <v>0</v>
      </c>
      <c r="AK53" s="6">
        <f t="shared" si="18"/>
        <v>48</v>
      </c>
      <c r="AL53" s="7">
        <f t="shared" si="55"/>
        <v>45748</v>
      </c>
      <c r="AM53" s="20">
        <f t="shared" si="40"/>
        <v>0</v>
      </c>
      <c r="AN53" s="20">
        <f t="shared" si="19"/>
        <v>0</v>
      </c>
      <c r="AO53" s="20">
        <f t="shared" si="56"/>
        <v>0</v>
      </c>
      <c r="AP53" s="20">
        <f t="shared" si="20"/>
        <v>0</v>
      </c>
      <c r="AR53" s="6">
        <f t="shared" si="21"/>
        <v>48</v>
      </c>
      <c r="AS53" s="7">
        <f t="shared" si="57"/>
        <v>45748</v>
      </c>
      <c r="AT53" s="20">
        <f t="shared" si="41"/>
        <v>0</v>
      </c>
      <c r="AU53" s="20">
        <f t="shared" si="22"/>
        <v>0</v>
      </c>
      <c r="AV53" s="20">
        <f t="shared" si="58"/>
        <v>0</v>
      </c>
      <c r="AW53" s="20">
        <f t="shared" si="23"/>
        <v>0</v>
      </c>
      <c r="AY53" s="6">
        <f t="shared" si="24"/>
        <v>48</v>
      </c>
      <c r="AZ53" s="7">
        <f t="shared" si="59"/>
        <v>45748</v>
      </c>
      <c r="BA53" s="20">
        <f t="shared" si="42"/>
        <v>0</v>
      </c>
      <c r="BB53" s="20">
        <f t="shared" si="25"/>
        <v>0</v>
      </c>
      <c r="BC53" s="20">
        <f t="shared" si="60"/>
        <v>0</v>
      </c>
      <c r="BD53" s="20">
        <f t="shared" si="26"/>
        <v>0</v>
      </c>
      <c r="BF53" s="6">
        <f t="shared" si="27"/>
        <v>48</v>
      </c>
      <c r="BG53" s="7">
        <f t="shared" si="61"/>
        <v>45748</v>
      </c>
      <c r="BH53" s="20">
        <f t="shared" si="43"/>
        <v>0</v>
      </c>
      <c r="BI53" s="20">
        <f t="shared" si="28"/>
        <v>0</v>
      </c>
      <c r="BJ53" s="20">
        <f t="shared" si="62"/>
        <v>0</v>
      </c>
      <c r="BK53" s="20">
        <f t="shared" si="29"/>
        <v>0</v>
      </c>
      <c r="BM53" s="6">
        <f t="shared" si="30"/>
        <v>48</v>
      </c>
      <c r="BN53" s="7">
        <f t="shared" si="63"/>
        <v>45748</v>
      </c>
      <c r="BO53" s="20">
        <f t="shared" si="44"/>
        <v>0</v>
      </c>
      <c r="BP53" s="20">
        <f t="shared" si="31"/>
        <v>0</v>
      </c>
      <c r="BQ53" s="20">
        <f t="shared" si="64"/>
        <v>0</v>
      </c>
      <c r="BR53" s="20">
        <f t="shared" si="32"/>
        <v>0</v>
      </c>
      <c r="BT53" s="6">
        <f t="shared" si="33"/>
        <v>48</v>
      </c>
      <c r="BU53" s="7">
        <f t="shared" si="65"/>
        <v>45748</v>
      </c>
      <c r="BV53" s="20">
        <f t="shared" si="66"/>
        <v>10340.129747047918</v>
      </c>
      <c r="BW53" s="20">
        <f t="shared" si="67"/>
        <v>163.05944540887222</v>
      </c>
      <c r="BX53" s="20">
        <f t="shared" si="68"/>
        <v>10503.189192456792</v>
      </c>
      <c r="BY53" s="20">
        <f t="shared" si="69"/>
        <v>548</v>
      </c>
    </row>
    <row r="54" spans="2:77" ht="20" customHeight="1" thickBot="1" x14ac:dyDescent="0.25">
      <c r="B54" s="6">
        <f t="shared" si="34"/>
        <v>49</v>
      </c>
      <c r="C54" s="7">
        <f t="shared" si="45"/>
        <v>45778</v>
      </c>
      <c r="D54" s="20">
        <f t="shared" si="35"/>
        <v>1507.9339085488509</v>
      </c>
      <c r="E54" s="20">
        <f t="shared" si="4"/>
        <v>37.132872498015452</v>
      </c>
      <c r="F54" s="20">
        <f t="shared" si="46"/>
        <v>1545.0667810468665</v>
      </c>
      <c r="G54" s="20">
        <f t="shared" si="5"/>
        <v>88</v>
      </c>
      <c r="I54" s="6">
        <f t="shared" si="6"/>
        <v>49</v>
      </c>
      <c r="J54" s="7">
        <f t="shared" si="47"/>
        <v>45778</v>
      </c>
      <c r="K54" s="20">
        <f t="shared" si="36"/>
        <v>0</v>
      </c>
      <c r="L54" s="20">
        <f t="shared" si="7"/>
        <v>0</v>
      </c>
      <c r="M54" s="20">
        <f t="shared" si="48"/>
        <v>0</v>
      </c>
      <c r="N54" s="20">
        <f t="shared" si="8"/>
        <v>0</v>
      </c>
      <c r="P54" s="6">
        <f t="shared" si="9"/>
        <v>49</v>
      </c>
      <c r="Q54" s="7">
        <f t="shared" si="49"/>
        <v>45778</v>
      </c>
      <c r="R54" s="20">
        <f t="shared" si="37"/>
        <v>4668.5873274117985</v>
      </c>
      <c r="S54" s="20">
        <f t="shared" si="10"/>
        <v>66.95532325396421</v>
      </c>
      <c r="T54" s="20">
        <f t="shared" si="50"/>
        <v>4735.5426506657623</v>
      </c>
      <c r="U54" s="20">
        <f t="shared" si="11"/>
        <v>120</v>
      </c>
      <c r="W54" s="6">
        <f t="shared" si="12"/>
        <v>49</v>
      </c>
      <c r="X54" s="7">
        <f t="shared" si="51"/>
        <v>45778</v>
      </c>
      <c r="Y54" s="20">
        <f t="shared" si="38"/>
        <v>3778.6679564961423</v>
      </c>
      <c r="Z54" s="20">
        <f t="shared" si="13"/>
        <v>53.027306989495862</v>
      </c>
      <c r="AA54" s="20">
        <f t="shared" si="52"/>
        <v>3831.6952634856384</v>
      </c>
      <c r="AB54" s="20">
        <f t="shared" si="14"/>
        <v>340</v>
      </c>
      <c r="AD54" s="6">
        <f t="shared" si="15"/>
        <v>49</v>
      </c>
      <c r="AE54" s="7">
        <f t="shared" si="53"/>
        <v>45778</v>
      </c>
      <c r="AF54" s="20">
        <f t="shared" si="39"/>
        <v>0</v>
      </c>
      <c r="AG54" s="20">
        <f t="shared" si="16"/>
        <v>0</v>
      </c>
      <c r="AH54" s="20">
        <f t="shared" si="54"/>
        <v>0</v>
      </c>
      <c r="AI54" s="20">
        <f t="shared" si="17"/>
        <v>0</v>
      </c>
      <c r="AK54" s="6">
        <f t="shared" si="18"/>
        <v>49</v>
      </c>
      <c r="AL54" s="7">
        <f t="shared" si="55"/>
        <v>45778</v>
      </c>
      <c r="AM54" s="20">
        <f t="shared" si="40"/>
        <v>0</v>
      </c>
      <c r="AN54" s="20">
        <f t="shared" si="19"/>
        <v>0</v>
      </c>
      <c r="AO54" s="20">
        <f t="shared" si="56"/>
        <v>0</v>
      </c>
      <c r="AP54" s="20">
        <f t="shared" si="20"/>
        <v>0</v>
      </c>
      <c r="AR54" s="6">
        <f t="shared" si="21"/>
        <v>49</v>
      </c>
      <c r="AS54" s="7">
        <f t="shared" si="57"/>
        <v>45778</v>
      </c>
      <c r="AT54" s="20">
        <f t="shared" si="41"/>
        <v>0</v>
      </c>
      <c r="AU54" s="20">
        <f t="shared" si="22"/>
        <v>0</v>
      </c>
      <c r="AV54" s="20">
        <f t="shared" si="58"/>
        <v>0</v>
      </c>
      <c r="AW54" s="20">
        <f t="shared" si="23"/>
        <v>0</v>
      </c>
      <c r="AY54" s="6">
        <f t="shared" si="24"/>
        <v>49</v>
      </c>
      <c r="AZ54" s="7">
        <f t="shared" si="59"/>
        <v>45778</v>
      </c>
      <c r="BA54" s="20">
        <f t="shared" si="42"/>
        <v>0</v>
      </c>
      <c r="BB54" s="20">
        <f t="shared" si="25"/>
        <v>0</v>
      </c>
      <c r="BC54" s="20">
        <f t="shared" si="60"/>
        <v>0</v>
      </c>
      <c r="BD54" s="20">
        <f t="shared" si="26"/>
        <v>0</v>
      </c>
      <c r="BF54" s="6">
        <f t="shared" si="27"/>
        <v>49</v>
      </c>
      <c r="BG54" s="7">
        <f t="shared" si="61"/>
        <v>45778</v>
      </c>
      <c r="BH54" s="20">
        <f t="shared" si="43"/>
        <v>0</v>
      </c>
      <c r="BI54" s="20">
        <f t="shared" si="28"/>
        <v>0</v>
      </c>
      <c r="BJ54" s="20">
        <f t="shared" si="62"/>
        <v>0</v>
      </c>
      <c r="BK54" s="20">
        <f t="shared" si="29"/>
        <v>0</v>
      </c>
      <c r="BM54" s="6">
        <f t="shared" si="30"/>
        <v>49</v>
      </c>
      <c r="BN54" s="7">
        <f t="shared" si="63"/>
        <v>45778</v>
      </c>
      <c r="BO54" s="20">
        <f t="shared" si="44"/>
        <v>0</v>
      </c>
      <c r="BP54" s="20">
        <f t="shared" si="31"/>
        <v>0</v>
      </c>
      <c r="BQ54" s="20">
        <f t="shared" si="64"/>
        <v>0</v>
      </c>
      <c r="BR54" s="20">
        <f t="shared" si="32"/>
        <v>0</v>
      </c>
      <c r="BT54" s="6">
        <f t="shared" si="33"/>
        <v>49</v>
      </c>
      <c r="BU54" s="7">
        <f t="shared" si="65"/>
        <v>45778</v>
      </c>
      <c r="BV54" s="20">
        <f t="shared" si="66"/>
        <v>9955.1891924567917</v>
      </c>
      <c r="BW54" s="20">
        <f t="shared" si="67"/>
        <v>157.11550274147552</v>
      </c>
      <c r="BX54" s="20">
        <f t="shared" si="68"/>
        <v>10112.304695198267</v>
      </c>
      <c r="BY54" s="20">
        <f t="shared" si="69"/>
        <v>548</v>
      </c>
    </row>
    <row r="55" spans="2:77" ht="20" customHeight="1" thickBot="1" x14ac:dyDescent="0.25">
      <c r="B55" s="6">
        <f t="shared" si="34"/>
        <v>50</v>
      </c>
      <c r="C55" s="7">
        <f t="shared" si="45"/>
        <v>45809</v>
      </c>
      <c r="D55" s="20">
        <f t="shared" si="35"/>
        <v>1457.0667810468665</v>
      </c>
      <c r="E55" s="20">
        <f t="shared" si="4"/>
        <v>35.880269483279086</v>
      </c>
      <c r="F55" s="20">
        <f t="shared" si="46"/>
        <v>1492.9470505301456</v>
      </c>
      <c r="G55" s="20">
        <f t="shared" si="5"/>
        <v>88</v>
      </c>
      <c r="I55" s="6">
        <f t="shared" si="6"/>
        <v>50</v>
      </c>
      <c r="J55" s="7">
        <f t="shared" si="47"/>
        <v>45809</v>
      </c>
      <c r="K55" s="20">
        <f t="shared" si="36"/>
        <v>0</v>
      </c>
      <c r="L55" s="20">
        <f t="shared" si="7"/>
        <v>0</v>
      </c>
      <c r="M55" s="20">
        <f t="shared" si="48"/>
        <v>0</v>
      </c>
      <c r="N55" s="20">
        <f t="shared" si="8"/>
        <v>0</v>
      </c>
      <c r="P55" s="6">
        <f t="shared" si="9"/>
        <v>50</v>
      </c>
      <c r="Q55" s="7">
        <f t="shared" si="49"/>
        <v>45809</v>
      </c>
      <c r="R55" s="20">
        <f t="shared" si="37"/>
        <v>4615.5426506657623</v>
      </c>
      <c r="S55" s="20">
        <f t="shared" si="10"/>
        <v>66.194574181631467</v>
      </c>
      <c r="T55" s="20">
        <f t="shared" si="50"/>
        <v>4681.7372248473939</v>
      </c>
      <c r="U55" s="20">
        <f t="shared" si="11"/>
        <v>120</v>
      </c>
      <c r="W55" s="6">
        <f t="shared" si="12"/>
        <v>50</v>
      </c>
      <c r="X55" s="7">
        <f t="shared" si="51"/>
        <v>45809</v>
      </c>
      <c r="Y55" s="20">
        <f t="shared" si="38"/>
        <v>3491.6952634856384</v>
      </c>
      <c r="Z55" s="20">
        <f t="shared" si="13"/>
        <v>49.000123530915126</v>
      </c>
      <c r="AA55" s="20">
        <f t="shared" si="52"/>
        <v>3540.6953870165535</v>
      </c>
      <c r="AB55" s="20">
        <f t="shared" si="14"/>
        <v>340</v>
      </c>
      <c r="AD55" s="6">
        <f t="shared" si="15"/>
        <v>50</v>
      </c>
      <c r="AE55" s="7">
        <f t="shared" si="53"/>
        <v>45809</v>
      </c>
      <c r="AF55" s="20">
        <f t="shared" si="39"/>
        <v>0</v>
      </c>
      <c r="AG55" s="20">
        <f t="shared" si="16"/>
        <v>0</v>
      </c>
      <c r="AH55" s="20">
        <f t="shared" si="54"/>
        <v>0</v>
      </c>
      <c r="AI55" s="20">
        <f t="shared" si="17"/>
        <v>0</v>
      </c>
      <c r="AK55" s="6">
        <f t="shared" si="18"/>
        <v>50</v>
      </c>
      <c r="AL55" s="7">
        <f t="shared" si="55"/>
        <v>45809</v>
      </c>
      <c r="AM55" s="20">
        <f t="shared" si="40"/>
        <v>0</v>
      </c>
      <c r="AN55" s="20">
        <f t="shared" si="19"/>
        <v>0</v>
      </c>
      <c r="AO55" s="20">
        <f t="shared" si="56"/>
        <v>0</v>
      </c>
      <c r="AP55" s="20">
        <f t="shared" si="20"/>
        <v>0</v>
      </c>
      <c r="AR55" s="6">
        <f t="shared" si="21"/>
        <v>50</v>
      </c>
      <c r="AS55" s="7">
        <f t="shared" si="57"/>
        <v>45809</v>
      </c>
      <c r="AT55" s="20">
        <f t="shared" si="41"/>
        <v>0</v>
      </c>
      <c r="AU55" s="20">
        <f t="shared" si="22"/>
        <v>0</v>
      </c>
      <c r="AV55" s="20">
        <f t="shared" si="58"/>
        <v>0</v>
      </c>
      <c r="AW55" s="20">
        <f t="shared" si="23"/>
        <v>0</v>
      </c>
      <c r="AY55" s="6">
        <f t="shared" si="24"/>
        <v>50</v>
      </c>
      <c r="AZ55" s="7">
        <f t="shared" si="59"/>
        <v>45809</v>
      </c>
      <c r="BA55" s="20">
        <f t="shared" si="42"/>
        <v>0</v>
      </c>
      <c r="BB55" s="20">
        <f t="shared" si="25"/>
        <v>0</v>
      </c>
      <c r="BC55" s="20">
        <f t="shared" si="60"/>
        <v>0</v>
      </c>
      <c r="BD55" s="20">
        <f t="shared" si="26"/>
        <v>0</v>
      </c>
      <c r="BF55" s="6">
        <f t="shared" si="27"/>
        <v>50</v>
      </c>
      <c r="BG55" s="7">
        <f t="shared" si="61"/>
        <v>45809</v>
      </c>
      <c r="BH55" s="20">
        <f t="shared" si="43"/>
        <v>0</v>
      </c>
      <c r="BI55" s="20">
        <f t="shared" si="28"/>
        <v>0</v>
      </c>
      <c r="BJ55" s="20">
        <f t="shared" si="62"/>
        <v>0</v>
      </c>
      <c r="BK55" s="20">
        <f t="shared" si="29"/>
        <v>0</v>
      </c>
      <c r="BM55" s="6">
        <f t="shared" si="30"/>
        <v>50</v>
      </c>
      <c r="BN55" s="7">
        <f t="shared" si="63"/>
        <v>45809</v>
      </c>
      <c r="BO55" s="20">
        <f t="shared" si="44"/>
        <v>0</v>
      </c>
      <c r="BP55" s="20">
        <f t="shared" si="31"/>
        <v>0</v>
      </c>
      <c r="BQ55" s="20">
        <f t="shared" si="64"/>
        <v>0</v>
      </c>
      <c r="BR55" s="20">
        <f t="shared" si="32"/>
        <v>0</v>
      </c>
      <c r="BT55" s="6">
        <f t="shared" si="33"/>
        <v>50</v>
      </c>
      <c r="BU55" s="7">
        <f t="shared" si="65"/>
        <v>45809</v>
      </c>
      <c r="BV55" s="20">
        <f t="shared" si="66"/>
        <v>9564.3046951982669</v>
      </c>
      <c r="BW55" s="20">
        <f t="shared" si="67"/>
        <v>151.07496719582568</v>
      </c>
      <c r="BX55" s="20">
        <f t="shared" si="68"/>
        <v>9715.3796623940943</v>
      </c>
      <c r="BY55" s="20">
        <f t="shared" si="69"/>
        <v>548</v>
      </c>
    </row>
    <row r="56" spans="2:77" ht="20" customHeight="1" thickBot="1" x14ac:dyDescent="0.25">
      <c r="B56" s="6">
        <f t="shared" si="34"/>
        <v>51</v>
      </c>
      <c r="C56" s="7">
        <f t="shared" si="45"/>
        <v>45839</v>
      </c>
      <c r="D56" s="20">
        <f t="shared" si="35"/>
        <v>1404.9470505301456</v>
      </c>
      <c r="E56" s="20">
        <f t="shared" si="4"/>
        <v>34.596821119304835</v>
      </c>
      <c r="F56" s="20">
        <f t="shared" si="46"/>
        <v>1439.5438716494505</v>
      </c>
      <c r="G56" s="20">
        <f t="shared" si="5"/>
        <v>88</v>
      </c>
      <c r="I56" s="6">
        <f t="shared" si="6"/>
        <v>51</v>
      </c>
      <c r="J56" s="7">
        <f t="shared" si="47"/>
        <v>45839</v>
      </c>
      <c r="K56" s="20">
        <f t="shared" si="36"/>
        <v>0</v>
      </c>
      <c r="L56" s="20">
        <f t="shared" si="7"/>
        <v>0</v>
      </c>
      <c r="M56" s="20">
        <f t="shared" si="48"/>
        <v>0</v>
      </c>
      <c r="N56" s="20">
        <f t="shared" si="8"/>
        <v>0</v>
      </c>
      <c r="P56" s="6">
        <f t="shared" si="9"/>
        <v>51</v>
      </c>
      <c r="Q56" s="7">
        <f t="shared" si="49"/>
        <v>45839</v>
      </c>
      <c r="R56" s="20">
        <f t="shared" si="37"/>
        <v>4561.7372248473939</v>
      </c>
      <c r="S56" s="20">
        <f t="shared" si="10"/>
        <v>65.422914699686373</v>
      </c>
      <c r="T56" s="20">
        <f t="shared" si="50"/>
        <v>4627.1601395470807</v>
      </c>
      <c r="U56" s="20">
        <f t="shared" si="11"/>
        <v>120</v>
      </c>
      <c r="W56" s="6">
        <f t="shared" si="12"/>
        <v>51</v>
      </c>
      <c r="X56" s="7">
        <f t="shared" si="51"/>
        <v>45839</v>
      </c>
      <c r="Y56" s="20">
        <f t="shared" si="38"/>
        <v>3200.6953870165535</v>
      </c>
      <c r="Z56" s="20">
        <f t="shared" si="13"/>
        <v>44.91642526446563</v>
      </c>
      <c r="AA56" s="20">
        <f t="shared" si="52"/>
        <v>3245.611812281019</v>
      </c>
      <c r="AB56" s="20">
        <f t="shared" si="14"/>
        <v>340</v>
      </c>
      <c r="AD56" s="6">
        <f t="shared" si="15"/>
        <v>51</v>
      </c>
      <c r="AE56" s="7">
        <f t="shared" si="53"/>
        <v>45839</v>
      </c>
      <c r="AF56" s="20">
        <f t="shared" si="39"/>
        <v>0</v>
      </c>
      <c r="AG56" s="20">
        <f t="shared" si="16"/>
        <v>0</v>
      </c>
      <c r="AH56" s="20">
        <f t="shared" si="54"/>
        <v>0</v>
      </c>
      <c r="AI56" s="20">
        <f t="shared" si="17"/>
        <v>0</v>
      </c>
      <c r="AK56" s="6">
        <f t="shared" si="18"/>
        <v>51</v>
      </c>
      <c r="AL56" s="7">
        <f t="shared" si="55"/>
        <v>45839</v>
      </c>
      <c r="AM56" s="20">
        <f t="shared" si="40"/>
        <v>0</v>
      </c>
      <c r="AN56" s="20">
        <f t="shared" si="19"/>
        <v>0</v>
      </c>
      <c r="AO56" s="20">
        <f t="shared" si="56"/>
        <v>0</v>
      </c>
      <c r="AP56" s="20">
        <f t="shared" si="20"/>
        <v>0</v>
      </c>
      <c r="AR56" s="6">
        <f t="shared" si="21"/>
        <v>51</v>
      </c>
      <c r="AS56" s="7">
        <f t="shared" si="57"/>
        <v>45839</v>
      </c>
      <c r="AT56" s="20">
        <f t="shared" si="41"/>
        <v>0</v>
      </c>
      <c r="AU56" s="20">
        <f t="shared" si="22"/>
        <v>0</v>
      </c>
      <c r="AV56" s="20">
        <f t="shared" si="58"/>
        <v>0</v>
      </c>
      <c r="AW56" s="20">
        <f t="shared" si="23"/>
        <v>0</v>
      </c>
      <c r="AY56" s="6">
        <f t="shared" si="24"/>
        <v>51</v>
      </c>
      <c r="AZ56" s="7">
        <f t="shared" si="59"/>
        <v>45839</v>
      </c>
      <c r="BA56" s="20">
        <f t="shared" si="42"/>
        <v>0</v>
      </c>
      <c r="BB56" s="20">
        <f t="shared" si="25"/>
        <v>0</v>
      </c>
      <c r="BC56" s="20">
        <f t="shared" si="60"/>
        <v>0</v>
      </c>
      <c r="BD56" s="20">
        <f t="shared" si="26"/>
        <v>0</v>
      </c>
      <c r="BF56" s="6">
        <f t="shared" si="27"/>
        <v>51</v>
      </c>
      <c r="BG56" s="7">
        <f t="shared" si="61"/>
        <v>45839</v>
      </c>
      <c r="BH56" s="20">
        <f t="shared" si="43"/>
        <v>0</v>
      </c>
      <c r="BI56" s="20">
        <f t="shared" si="28"/>
        <v>0</v>
      </c>
      <c r="BJ56" s="20">
        <f t="shared" si="62"/>
        <v>0</v>
      </c>
      <c r="BK56" s="20">
        <f t="shared" si="29"/>
        <v>0</v>
      </c>
      <c r="BM56" s="6">
        <f t="shared" si="30"/>
        <v>51</v>
      </c>
      <c r="BN56" s="7">
        <f t="shared" si="63"/>
        <v>45839</v>
      </c>
      <c r="BO56" s="20">
        <f t="shared" si="44"/>
        <v>0</v>
      </c>
      <c r="BP56" s="20">
        <f t="shared" si="31"/>
        <v>0</v>
      </c>
      <c r="BQ56" s="20">
        <f t="shared" si="64"/>
        <v>0</v>
      </c>
      <c r="BR56" s="20">
        <f t="shared" si="32"/>
        <v>0</v>
      </c>
      <c r="BT56" s="6">
        <f t="shared" si="33"/>
        <v>51</v>
      </c>
      <c r="BU56" s="7">
        <f t="shared" si="65"/>
        <v>45839</v>
      </c>
      <c r="BV56" s="20">
        <f t="shared" si="66"/>
        <v>9167.3796623940943</v>
      </c>
      <c r="BW56" s="20">
        <f t="shared" si="67"/>
        <v>144.93616108345685</v>
      </c>
      <c r="BX56" s="20">
        <f t="shared" si="68"/>
        <v>9312.3158234775492</v>
      </c>
      <c r="BY56" s="20">
        <f t="shared" si="69"/>
        <v>548</v>
      </c>
    </row>
    <row r="57" spans="2:77" ht="20" customHeight="1" thickBot="1" x14ac:dyDescent="0.25">
      <c r="B57" s="6">
        <f t="shared" si="34"/>
        <v>52</v>
      </c>
      <c r="C57" s="7">
        <f t="shared" si="45"/>
        <v>45870</v>
      </c>
      <c r="D57" s="20">
        <f t="shared" si="35"/>
        <v>1351.5438716494505</v>
      </c>
      <c r="E57" s="20">
        <f t="shared" si="4"/>
        <v>33.281767839367717</v>
      </c>
      <c r="F57" s="20">
        <f t="shared" si="46"/>
        <v>1384.8256394888181</v>
      </c>
      <c r="G57" s="20">
        <f t="shared" si="5"/>
        <v>88</v>
      </c>
      <c r="I57" s="6">
        <f t="shared" si="6"/>
        <v>52</v>
      </c>
      <c r="J57" s="7">
        <f t="shared" si="47"/>
        <v>45870</v>
      </c>
      <c r="K57" s="20">
        <f t="shared" si="36"/>
        <v>0</v>
      </c>
      <c r="L57" s="20">
        <f t="shared" si="7"/>
        <v>0</v>
      </c>
      <c r="M57" s="20">
        <f t="shared" si="48"/>
        <v>0</v>
      </c>
      <c r="N57" s="20">
        <f t="shared" si="8"/>
        <v>0</v>
      </c>
      <c r="P57" s="6">
        <f t="shared" si="9"/>
        <v>52</v>
      </c>
      <c r="Q57" s="7">
        <f t="shared" si="49"/>
        <v>45870</v>
      </c>
      <c r="R57" s="20">
        <f t="shared" si="37"/>
        <v>4507.1601395470807</v>
      </c>
      <c r="S57" s="20">
        <f t="shared" si="10"/>
        <v>64.640188334671052</v>
      </c>
      <c r="T57" s="20">
        <f t="shared" si="50"/>
        <v>4571.8003278817514</v>
      </c>
      <c r="U57" s="20">
        <f t="shared" si="11"/>
        <v>120</v>
      </c>
      <c r="W57" s="6">
        <f t="shared" si="12"/>
        <v>52</v>
      </c>
      <c r="X57" s="7">
        <f t="shared" si="51"/>
        <v>45870</v>
      </c>
      <c r="Y57" s="20">
        <f t="shared" si="38"/>
        <v>2905.611812281019</v>
      </c>
      <c r="Z57" s="20">
        <f t="shared" si="13"/>
        <v>40.7754190990103</v>
      </c>
      <c r="AA57" s="20">
        <f t="shared" si="52"/>
        <v>2946.3872313800293</v>
      </c>
      <c r="AB57" s="20">
        <f t="shared" si="14"/>
        <v>340</v>
      </c>
      <c r="AD57" s="6">
        <f t="shared" si="15"/>
        <v>52</v>
      </c>
      <c r="AE57" s="7">
        <f t="shared" si="53"/>
        <v>45870</v>
      </c>
      <c r="AF57" s="20">
        <f t="shared" si="39"/>
        <v>0</v>
      </c>
      <c r="AG57" s="20">
        <f t="shared" si="16"/>
        <v>0</v>
      </c>
      <c r="AH57" s="20">
        <f t="shared" si="54"/>
        <v>0</v>
      </c>
      <c r="AI57" s="20">
        <f t="shared" si="17"/>
        <v>0</v>
      </c>
      <c r="AK57" s="6">
        <f t="shared" si="18"/>
        <v>52</v>
      </c>
      <c r="AL57" s="7">
        <f t="shared" si="55"/>
        <v>45870</v>
      </c>
      <c r="AM57" s="20">
        <f t="shared" si="40"/>
        <v>0</v>
      </c>
      <c r="AN57" s="20">
        <f t="shared" si="19"/>
        <v>0</v>
      </c>
      <c r="AO57" s="20">
        <f t="shared" si="56"/>
        <v>0</v>
      </c>
      <c r="AP57" s="20">
        <f t="shared" si="20"/>
        <v>0</v>
      </c>
      <c r="AR57" s="6">
        <f t="shared" si="21"/>
        <v>52</v>
      </c>
      <c r="AS57" s="7">
        <f t="shared" si="57"/>
        <v>45870</v>
      </c>
      <c r="AT57" s="20">
        <f t="shared" si="41"/>
        <v>0</v>
      </c>
      <c r="AU57" s="20">
        <f t="shared" si="22"/>
        <v>0</v>
      </c>
      <c r="AV57" s="20">
        <f t="shared" si="58"/>
        <v>0</v>
      </c>
      <c r="AW57" s="20">
        <f t="shared" si="23"/>
        <v>0</v>
      </c>
      <c r="AY57" s="6">
        <f t="shared" si="24"/>
        <v>52</v>
      </c>
      <c r="AZ57" s="7">
        <f t="shared" si="59"/>
        <v>45870</v>
      </c>
      <c r="BA57" s="20">
        <f t="shared" si="42"/>
        <v>0</v>
      </c>
      <c r="BB57" s="20">
        <f t="shared" si="25"/>
        <v>0</v>
      </c>
      <c r="BC57" s="20">
        <f t="shared" si="60"/>
        <v>0</v>
      </c>
      <c r="BD57" s="20">
        <f t="shared" si="26"/>
        <v>0</v>
      </c>
      <c r="BF57" s="6">
        <f t="shared" si="27"/>
        <v>52</v>
      </c>
      <c r="BG57" s="7">
        <f t="shared" si="61"/>
        <v>45870</v>
      </c>
      <c r="BH57" s="20">
        <f t="shared" si="43"/>
        <v>0</v>
      </c>
      <c r="BI57" s="20">
        <f t="shared" si="28"/>
        <v>0</v>
      </c>
      <c r="BJ57" s="20">
        <f t="shared" si="62"/>
        <v>0</v>
      </c>
      <c r="BK57" s="20">
        <f t="shared" si="29"/>
        <v>0</v>
      </c>
      <c r="BM57" s="6">
        <f t="shared" si="30"/>
        <v>52</v>
      </c>
      <c r="BN57" s="7">
        <f t="shared" si="63"/>
        <v>45870</v>
      </c>
      <c r="BO57" s="20">
        <f t="shared" si="44"/>
        <v>0</v>
      </c>
      <c r="BP57" s="20">
        <f t="shared" si="31"/>
        <v>0</v>
      </c>
      <c r="BQ57" s="20">
        <f t="shared" si="64"/>
        <v>0</v>
      </c>
      <c r="BR57" s="20">
        <f t="shared" si="32"/>
        <v>0</v>
      </c>
      <c r="BT57" s="6">
        <f t="shared" si="33"/>
        <v>52</v>
      </c>
      <c r="BU57" s="7">
        <f t="shared" si="65"/>
        <v>45870</v>
      </c>
      <c r="BV57" s="20">
        <f t="shared" si="66"/>
        <v>8764.3158234775492</v>
      </c>
      <c r="BW57" s="20">
        <f t="shared" si="67"/>
        <v>138.69737527304906</v>
      </c>
      <c r="BX57" s="20">
        <f t="shared" si="68"/>
        <v>8903.0131987505993</v>
      </c>
      <c r="BY57" s="20">
        <f t="shared" si="69"/>
        <v>548</v>
      </c>
    </row>
    <row r="58" spans="2:77" ht="20" customHeight="1" thickBot="1" x14ac:dyDescent="0.25">
      <c r="B58" s="6">
        <f t="shared" si="34"/>
        <v>53</v>
      </c>
      <c r="C58" s="7">
        <f t="shared" si="45"/>
        <v>45901</v>
      </c>
      <c r="D58" s="20">
        <f t="shared" si="35"/>
        <v>1296.8256394888181</v>
      </c>
      <c r="E58" s="20">
        <f t="shared" si="4"/>
        <v>31.934331372412142</v>
      </c>
      <c r="F58" s="20">
        <f t="shared" si="46"/>
        <v>1328.7599708612302</v>
      </c>
      <c r="G58" s="20">
        <f t="shared" si="5"/>
        <v>88</v>
      </c>
      <c r="I58" s="6">
        <f t="shared" si="6"/>
        <v>53</v>
      </c>
      <c r="J58" s="7">
        <f t="shared" si="47"/>
        <v>45901</v>
      </c>
      <c r="K58" s="20">
        <f t="shared" si="36"/>
        <v>0</v>
      </c>
      <c r="L58" s="20">
        <f t="shared" si="7"/>
        <v>0</v>
      </c>
      <c r="M58" s="20">
        <f t="shared" si="48"/>
        <v>0</v>
      </c>
      <c r="N58" s="20">
        <f t="shared" si="8"/>
        <v>0</v>
      </c>
      <c r="P58" s="6">
        <f t="shared" si="9"/>
        <v>53</v>
      </c>
      <c r="Q58" s="7">
        <f t="shared" si="49"/>
        <v>45901</v>
      </c>
      <c r="R58" s="20">
        <f t="shared" si="37"/>
        <v>4451.8003278817514</v>
      </c>
      <c r="S58" s="20">
        <f t="shared" si="10"/>
        <v>63.846236369037456</v>
      </c>
      <c r="T58" s="20">
        <f t="shared" si="50"/>
        <v>4515.6465642507892</v>
      </c>
      <c r="U58" s="20">
        <f t="shared" si="11"/>
        <v>120</v>
      </c>
      <c r="W58" s="6">
        <f t="shared" si="12"/>
        <v>53</v>
      </c>
      <c r="X58" s="7">
        <f t="shared" si="51"/>
        <v>45901</v>
      </c>
      <c r="Y58" s="20">
        <f t="shared" si="38"/>
        <v>2606.3872313800293</v>
      </c>
      <c r="Z58" s="20">
        <f t="shared" si="13"/>
        <v>36.576300813699746</v>
      </c>
      <c r="AA58" s="20">
        <f t="shared" si="52"/>
        <v>2642.963532193729</v>
      </c>
      <c r="AB58" s="20">
        <f t="shared" si="14"/>
        <v>340</v>
      </c>
      <c r="AD58" s="6">
        <f t="shared" si="15"/>
        <v>53</v>
      </c>
      <c r="AE58" s="7">
        <f t="shared" si="53"/>
        <v>45901</v>
      </c>
      <c r="AF58" s="20">
        <f t="shared" si="39"/>
        <v>0</v>
      </c>
      <c r="AG58" s="20">
        <f t="shared" si="16"/>
        <v>0</v>
      </c>
      <c r="AH58" s="20">
        <f t="shared" si="54"/>
        <v>0</v>
      </c>
      <c r="AI58" s="20">
        <f t="shared" si="17"/>
        <v>0</v>
      </c>
      <c r="AK58" s="6">
        <f t="shared" si="18"/>
        <v>53</v>
      </c>
      <c r="AL58" s="7">
        <f t="shared" si="55"/>
        <v>45901</v>
      </c>
      <c r="AM58" s="20">
        <f t="shared" si="40"/>
        <v>0</v>
      </c>
      <c r="AN58" s="20">
        <f t="shared" si="19"/>
        <v>0</v>
      </c>
      <c r="AO58" s="20">
        <f t="shared" si="56"/>
        <v>0</v>
      </c>
      <c r="AP58" s="20">
        <f t="shared" si="20"/>
        <v>0</v>
      </c>
      <c r="AR58" s="6">
        <f t="shared" si="21"/>
        <v>53</v>
      </c>
      <c r="AS58" s="7">
        <f t="shared" si="57"/>
        <v>45901</v>
      </c>
      <c r="AT58" s="20">
        <f t="shared" si="41"/>
        <v>0</v>
      </c>
      <c r="AU58" s="20">
        <f t="shared" si="22"/>
        <v>0</v>
      </c>
      <c r="AV58" s="20">
        <f t="shared" si="58"/>
        <v>0</v>
      </c>
      <c r="AW58" s="20">
        <f t="shared" si="23"/>
        <v>0</v>
      </c>
      <c r="AY58" s="6">
        <f t="shared" si="24"/>
        <v>53</v>
      </c>
      <c r="AZ58" s="7">
        <f t="shared" si="59"/>
        <v>45901</v>
      </c>
      <c r="BA58" s="20">
        <f t="shared" si="42"/>
        <v>0</v>
      </c>
      <c r="BB58" s="20">
        <f t="shared" si="25"/>
        <v>0</v>
      </c>
      <c r="BC58" s="20">
        <f t="shared" si="60"/>
        <v>0</v>
      </c>
      <c r="BD58" s="20">
        <f t="shared" si="26"/>
        <v>0</v>
      </c>
      <c r="BF58" s="6">
        <f t="shared" si="27"/>
        <v>53</v>
      </c>
      <c r="BG58" s="7">
        <f t="shared" si="61"/>
        <v>45901</v>
      </c>
      <c r="BH58" s="20">
        <f t="shared" si="43"/>
        <v>0</v>
      </c>
      <c r="BI58" s="20">
        <f t="shared" si="28"/>
        <v>0</v>
      </c>
      <c r="BJ58" s="20">
        <f t="shared" si="62"/>
        <v>0</v>
      </c>
      <c r="BK58" s="20">
        <f t="shared" si="29"/>
        <v>0</v>
      </c>
      <c r="BM58" s="6">
        <f t="shared" si="30"/>
        <v>53</v>
      </c>
      <c r="BN58" s="7">
        <f t="shared" si="63"/>
        <v>45901</v>
      </c>
      <c r="BO58" s="20">
        <f t="shared" si="44"/>
        <v>0</v>
      </c>
      <c r="BP58" s="20">
        <f t="shared" si="31"/>
        <v>0</v>
      </c>
      <c r="BQ58" s="20">
        <f t="shared" si="64"/>
        <v>0</v>
      </c>
      <c r="BR58" s="20">
        <f t="shared" si="32"/>
        <v>0</v>
      </c>
      <c r="BT58" s="6">
        <f t="shared" si="33"/>
        <v>53</v>
      </c>
      <c r="BU58" s="7">
        <f t="shared" si="65"/>
        <v>45901</v>
      </c>
      <c r="BV58" s="20">
        <f t="shared" si="66"/>
        <v>8355.0131987505993</v>
      </c>
      <c r="BW58" s="20">
        <f t="shared" si="67"/>
        <v>132.35686855514933</v>
      </c>
      <c r="BX58" s="20">
        <f t="shared" si="68"/>
        <v>8487.3700673057483</v>
      </c>
      <c r="BY58" s="20">
        <f t="shared" si="69"/>
        <v>548</v>
      </c>
    </row>
    <row r="59" spans="2:77" ht="20" customHeight="1" thickBot="1" x14ac:dyDescent="0.25">
      <c r="B59" s="6">
        <f t="shared" si="34"/>
        <v>54</v>
      </c>
      <c r="C59" s="7">
        <f t="shared" si="45"/>
        <v>45931</v>
      </c>
      <c r="D59" s="20">
        <f t="shared" si="35"/>
        <v>1240.7599708612302</v>
      </c>
      <c r="E59" s="20">
        <f t="shared" si="4"/>
        <v>30.55371428245779</v>
      </c>
      <c r="F59" s="20">
        <f t="shared" si="46"/>
        <v>1271.313685143688</v>
      </c>
      <c r="G59" s="20">
        <f t="shared" si="5"/>
        <v>88</v>
      </c>
      <c r="I59" s="6">
        <f t="shared" si="6"/>
        <v>54</v>
      </c>
      <c r="J59" s="7">
        <f t="shared" si="47"/>
        <v>45931</v>
      </c>
      <c r="K59" s="20">
        <f t="shared" si="36"/>
        <v>0</v>
      </c>
      <c r="L59" s="20">
        <f t="shared" si="7"/>
        <v>0</v>
      </c>
      <c r="M59" s="20">
        <f t="shared" si="48"/>
        <v>0</v>
      </c>
      <c r="N59" s="20">
        <f t="shared" si="8"/>
        <v>0</v>
      </c>
      <c r="P59" s="6">
        <f t="shared" si="9"/>
        <v>54</v>
      </c>
      <c r="Q59" s="7">
        <f t="shared" si="49"/>
        <v>45931</v>
      </c>
      <c r="R59" s="20">
        <f t="shared" si="37"/>
        <v>4395.6465642507892</v>
      </c>
      <c r="S59" s="20">
        <f t="shared" si="10"/>
        <v>63.0408978089634</v>
      </c>
      <c r="T59" s="20">
        <f t="shared" si="50"/>
        <v>4458.6874620597528</v>
      </c>
      <c r="U59" s="20">
        <f t="shared" si="11"/>
        <v>120</v>
      </c>
      <c r="W59" s="6">
        <f t="shared" si="12"/>
        <v>54</v>
      </c>
      <c r="X59" s="7">
        <f t="shared" si="51"/>
        <v>45931</v>
      </c>
      <c r="Y59" s="20">
        <f t="shared" si="38"/>
        <v>2302.963532193729</v>
      </c>
      <c r="Z59" s="20">
        <f t="shared" si="13"/>
        <v>32.31825490178533</v>
      </c>
      <c r="AA59" s="20">
        <f t="shared" si="52"/>
        <v>2335.2817870955141</v>
      </c>
      <c r="AB59" s="20">
        <f t="shared" si="14"/>
        <v>340</v>
      </c>
      <c r="AD59" s="6">
        <f t="shared" si="15"/>
        <v>54</v>
      </c>
      <c r="AE59" s="7">
        <f t="shared" si="53"/>
        <v>45931</v>
      </c>
      <c r="AF59" s="20">
        <f t="shared" si="39"/>
        <v>0</v>
      </c>
      <c r="AG59" s="20">
        <f t="shared" si="16"/>
        <v>0</v>
      </c>
      <c r="AH59" s="20">
        <f t="shared" si="54"/>
        <v>0</v>
      </c>
      <c r="AI59" s="20">
        <f t="shared" si="17"/>
        <v>0</v>
      </c>
      <c r="AK59" s="6">
        <f t="shared" si="18"/>
        <v>54</v>
      </c>
      <c r="AL59" s="7">
        <f t="shared" si="55"/>
        <v>45931</v>
      </c>
      <c r="AM59" s="20">
        <f t="shared" si="40"/>
        <v>0</v>
      </c>
      <c r="AN59" s="20">
        <f t="shared" si="19"/>
        <v>0</v>
      </c>
      <c r="AO59" s="20">
        <f t="shared" si="56"/>
        <v>0</v>
      </c>
      <c r="AP59" s="20">
        <f t="shared" si="20"/>
        <v>0</v>
      </c>
      <c r="AR59" s="6">
        <f t="shared" si="21"/>
        <v>54</v>
      </c>
      <c r="AS59" s="7">
        <f t="shared" si="57"/>
        <v>45931</v>
      </c>
      <c r="AT59" s="20">
        <f t="shared" si="41"/>
        <v>0</v>
      </c>
      <c r="AU59" s="20">
        <f t="shared" si="22"/>
        <v>0</v>
      </c>
      <c r="AV59" s="20">
        <f t="shared" si="58"/>
        <v>0</v>
      </c>
      <c r="AW59" s="20">
        <f t="shared" si="23"/>
        <v>0</v>
      </c>
      <c r="AY59" s="6">
        <f t="shared" si="24"/>
        <v>54</v>
      </c>
      <c r="AZ59" s="7">
        <f t="shared" si="59"/>
        <v>45931</v>
      </c>
      <c r="BA59" s="20">
        <f t="shared" si="42"/>
        <v>0</v>
      </c>
      <c r="BB59" s="20">
        <f t="shared" si="25"/>
        <v>0</v>
      </c>
      <c r="BC59" s="20">
        <f t="shared" si="60"/>
        <v>0</v>
      </c>
      <c r="BD59" s="20">
        <f t="shared" si="26"/>
        <v>0</v>
      </c>
      <c r="BF59" s="6">
        <f t="shared" si="27"/>
        <v>54</v>
      </c>
      <c r="BG59" s="7">
        <f t="shared" si="61"/>
        <v>45931</v>
      </c>
      <c r="BH59" s="20">
        <f t="shared" si="43"/>
        <v>0</v>
      </c>
      <c r="BI59" s="20">
        <f t="shared" si="28"/>
        <v>0</v>
      </c>
      <c r="BJ59" s="20">
        <f t="shared" si="62"/>
        <v>0</v>
      </c>
      <c r="BK59" s="20">
        <f t="shared" si="29"/>
        <v>0</v>
      </c>
      <c r="BM59" s="6">
        <f t="shared" si="30"/>
        <v>54</v>
      </c>
      <c r="BN59" s="7">
        <f t="shared" si="63"/>
        <v>45931</v>
      </c>
      <c r="BO59" s="20">
        <f t="shared" si="44"/>
        <v>0</v>
      </c>
      <c r="BP59" s="20">
        <f t="shared" si="31"/>
        <v>0</v>
      </c>
      <c r="BQ59" s="20">
        <f t="shared" si="64"/>
        <v>0</v>
      </c>
      <c r="BR59" s="20">
        <f t="shared" si="32"/>
        <v>0</v>
      </c>
      <c r="BT59" s="6">
        <f t="shared" si="33"/>
        <v>54</v>
      </c>
      <c r="BU59" s="7">
        <f t="shared" si="65"/>
        <v>45931</v>
      </c>
      <c r="BV59" s="20">
        <f t="shared" si="66"/>
        <v>7939.3700673057483</v>
      </c>
      <c r="BW59" s="20">
        <f t="shared" si="67"/>
        <v>125.91286699320653</v>
      </c>
      <c r="BX59" s="20">
        <f t="shared" si="68"/>
        <v>8065.2829342989544</v>
      </c>
      <c r="BY59" s="20">
        <f t="shared" si="69"/>
        <v>548</v>
      </c>
    </row>
    <row r="60" spans="2:77" ht="20" customHeight="1" thickBot="1" x14ac:dyDescent="0.25">
      <c r="B60" s="6">
        <f t="shared" si="34"/>
        <v>55</v>
      </c>
      <c r="C60" s="7">
        <f t="shared" si="45"/>
        <v>45962</v>
      </c>
      <c r="D60" s="20">
        <f t="shared" si="35"/>
        <v>1183.313685143688</v>
      </c>
      <c r="E60" s="20">
        <f t="shared" si="4"/>
        <v>29.139099496663317</v>
      </c>
      <c r="F60" s="20">
        <f t="shared" si="46"/>
        <v>1212.4527846403512</v>
      </c>
      <c r="G60" s="20">
        <f t="shared" si="5"/>
        <v>88</v>
      </c>
      <c r="I60" s="6">
        <f t="shared" si="6"/>
        <v>55</v>
      </c>
      <c r="J60" s="7">
        <f t="shared" si="47"/>
        <v>45962</v>
      </c>
      <c r="K60" s="20">
        <f t="shared" si="36"/>
        <v>0</v>
      </c>
      <c r="L60" s="20">
        <f t="shared" si="7"/>
        <v>0</v>
      </c>
      <c r="M60" s="20">
        <f t="shared" si="48"/>
        <v>0</v>
      </c>
      <c r="N60" s="20">
        <f t="shared" si="8"/>
        <v>0</v>
      </c>
      <c r="P60" s="6">
        <f t="shared" si="9"/>
        <v>55</v>
      </c>
      <c r="Q60" s="7">
        <f t="shared" si="49"/>
        <v>45962</v>
      </c>
      <c r="R60" s="20">
        <f t="shared" si="37"/>
        <v>4338.6874620597528</v>
      </c>
      <c r="S60" s="20">
        <f t="shared" si="10"/>
        <v>62.224009351706961</v>
      </c>
      <c r="T60" s="20">
        <f t="shared" si="50"/>
        <v>4400.9114714114594</v>
      </c>
      <c r="U60" s="20">
        <f t="shared" si="11"/>
        <v>120</v>
      </c>
      <c r="W60" s="6">
        <f t="shared" si="12"/>
        <v>55</v>
      </c>
      <c r="X60" s="7">
        <f t="shared" si="51"/>
        <v>45962</v>
      </c>
      <c r="Y60" s="20">
        <f t="shared" si="38"/>
        <v>1995.2817870955141</v>
      </c>
      <c r="Z60" s="20">
        <f t="shared" si="13"/>
        <v>28.000454412240384</v>
      </c>
      <c r="AA60" s="20">
        <f t="shared" si="52"/>
        <v>2023.2822415077544</v>
      </c>
      <c r="AB60" s="20">
        <f t="shared" si="14"/>
        <v>340</v>
      </c>
      <c r="AD60" s="6">
        <f t="shared" si="15"/>
        <v>55</v>
      </c>
      <c r="AE60" s="7">
        <f t="shared" si="53"/>
        <v>45962</v>
      </c>
      <c r="AF60" s="20">
        <f t="shared" si="39"/>
        <v>0</v>
      </c>
      <c r="AG60" s="20">
        <f t="shared" si="16"/>
        <v>0</v>
      </c>
      <c r="AH60" s="20">
        <f t="shared" si="54"/>
        <v>0</v>
      </c>
      <c r="AI60" s="20">
        <f t="shared" si="17"/>
        <v>0</v>
      </c>
      <c r="AK60" s="6">
        <f t="shared" si="18"/>
        <v>55</v>
      </c>
      <c r="AL60" s="7">
        <f t="shared" si="55"/>
        <v>45962</v>
      </c>
      <c r="AM60" s="20">
        <f t="shared" si="40"/>
        <v>0</v>
      </c>
      <c r="AN60" s="20">
        <f t="shared" si="19"/>
        <v>0</v>
      </c>
      <c r="AO60" s="20">
        <f t="shared" si="56"/>
        <v>0</v>
      </c>
      <c r="AP60" s="20">
        <f t="shared" si="20"/>
        <v>0</v>
      </c>
      <c r="AR60" s="6">
        <f t="shared" si="21"/>
        <v>55</v>
      </c>
      <c r="AS60" s="7">
        <f t="shared" si="57"/>
        <v>45962</v>
      </c>
      <c r="AT60" s="20">
        <f t="shared" si="41"/>
        <v>0</v>
      </c>
      <c r="AU60" s="20">
        <f t="shared" si="22"/>
        <v>0</v>
      </c>
      <c r="AV60" s="20">
        <f t="shared" si="58"/>
        <v>0</v>
      </c>
      <c r="AW60" s="20">
        <f t="shared" si="23"/>
        <v>0</v>
      </c>
      <c r="AY60" s="6">
        <f t="shared" si="24"/>
        <v>55</v>
      </c>
      <c r="AZ60" s="7">
        <f t="shared" si="59"/>
        <v>45962</v>
      </c>
      <c r="BA60" s="20">
        <f t="shared" si="42"/>
        <v>0</v>
      </c>
      <c r="BB60" s="20">
        <f t="shared" si="25"/>
        <v>0</v>
      </c>
      <c r="BC60" s="20">
        <f t="shared" si="60"/>
        <v>0</v>
      </c>
      <c r="BD60" s="20">
        <f t="shared" si="26"/>
        <v>0</v>
      </c>
      <c r="BF60" s="6">
        <f t="shared" si="27"/>
        <v>55</v>
      </c>
      <c r="BG60" s="7">
        <f t="shared" si="61"/>
        <v>45962</v>
      </c>
      <c r="BH60" s="20">
        <f t="shared" si="43"/>
        <v>0</v>
      </c>
      <c r="BI60" s="20">
        <f t="shared" si="28"/>
        <v>0</v>
      </c>
      <c r="BJ60" s="20">
        <f t="shared" si="62"/>
        <v>0</v>
      </c>
      <c r="BK60" s="20">
        <f t="shared" si="29"/>
        <v>0</v>
      </c>
      <c r="BM60" s="6">
        <f t="shared" si="30"/>
        <v>55</v>
      </c>
      <c r="BN60" s="7">
        <f t="shared" si="63"/>
        <v>45962</v>
      </c>
      <c r="BO60" s="20">
        <f t="shared" si="44"/>
        <v>0</v>
      </c>
      <c r="BP60" s="20">
        <f t="shared" si="31"/>
        <v>0</v>
      </c>
      <c r="BQ60" s="20">
        <f t="shared" si="64"/>
        <v>0</v>
      </c>
      <c r="BR60" s="20">
        <f t="shared" si="32"/>
        <v>0</v>
      </c>
      <c r="BT60" s="6">
        <f t="shared" si="33"/>
        <v>55</v>
      </c>
      <c r="BU60" s="7">
        <f t="shared" si="65"/>
        <v>45962</v>
      </c>
      <c r="BV60" s="20">
        <f t="shared" si="66"/>
        <v>7517.2829342989544</v>
      </c>
      <c r="BW60" s="20">
        <f t="shared" si="67"/>
        <v>119.36356326061066</v>
      </c>
      <c r="BX60" s="20">
        <f t="shared" si="68"/>
        <v>7636.6464975595654</v>
      </c>
      <c r="BY60" s="20">
        <f t="shared" si="69"/>
        <v>548</v>
      </c>
    </row>
    <row r="61" spans="2:77" ht="20" customHeight="1" thickBot="1" x14ac:dyDescent="0.25">
      <c r="B61" s="6">
        <f t="shared" si="34"/>
        <v>56</v>
      </c>
      <c r="C61" s="7">
        <f t="shared" si="45"/>
        <v>45992</v>
      </c>
      <c r="D61" s="20">
        <f t="shared" si="35"/>
        <v>1124.4527846403512</v>
      </c>
      <c r="E61" s="20">
        <f t="shared" si="4"/>
        <v>27.689649821768644</v>
      </c>
      <c r="F61" s="20">
        <f t="shared" si="46"/>
        <v>1152.1424344621198</v>
      </c>
      <c r="G61" s="20">
        <f t="shared" si="5"/>
        <v>88</v>
      </c>
      <c r="I61" s="6">
        <f t="shared" si="6"/>
        <v>56</v>
      </c>
      <c r="J61" s="7">
        <f t="shared" si="47"/>
        <v>45992</v>
      </c>
      <c r="K61" s="20">
        <f t="shared" si="36"/>
        <v>0</v>
      </c>
      <c r="L61" s="20">
        <f t="shared" si="7"/>
        <v>0</v>
      </c>
      <c r="M61" s="20">
        <f t="shared" si="48"/>
        <v>0</v>
      </c>
      <c r="N61" s="20">
        <f t="shared" si="8"/>
        <v>0</v>
      </c>
      <c r="P61" s="6">
        <f t="shared" si="9"/>
        <v>56</v>
      </c>
      <c r="Q61" s="7">
        <f t="shared" si="49"/>
        <v>45992</v>
      </c>
      <c r="R61" s="20">
        <f t="shared" si="37"/>
        <v>4280.9114714114594</v>
      </c>
      <c r="S61" s="20">
        <f t="shared" si="10"/>
        <v>61.395405352492681</v>
      </c>
      <c r="T61" s="20">
        <f t="shared" si="50"/>
        <v>4342.3068767639525</v>
      </c>
      <c r="U61" s="20">
        <f t="shared" si="11"/>
        <v>120</v>
      </c>
      <c r="W61" s="6">
        <f t="shared" si="12"/>
        <v>56</v>
      </c>
      <c r="X61" s="7">
        <f t="shared" si="51"/>
        <v>45992</v>
      </c>
      <c r="Y61" s="20">
        <f t="shared" si="38"/>
        <v>1683.2822415077544</v>
      </c>
      <c r="Z61" s="20">
        <f t="shared" si="13"/>
        <v>23.622060789158819</v>
      </c>
      <c r="AA61" s="20">
        <f t="shared" si="52"/>
        <v>1706.9043022969133</v>
      </c>
      <c r="AB61" s="20">
        <f t="shared" si="14"/>
        <v>340</v>
      </c>
      <c r="AD61" s="6">
        <f t="shared" si="15"/>
        <v>56</v>
      </c>
      <c r="AE61" s="7">
        <f t="shared" si="53"/>
        <v>45992</v>
      </c>
      <c r="AF61" s="20">
        <f t="shared" si="39"/>
        <v>0</v>
      </c>
      <c r="AG61" s="20">
        <f t="shared" si="16"/>
        <v>0</v>
      </c>
      <c r="AH61" s="20">
        <f t="shared" si="54"/>
        <v>0</v>
      </c>
      <c r="AI61" s="20">
        <f t="shared" si="17"/>
        <v>0</v>
      </c>
      <c r="AK61" s="6">
        <f t="shared" si="18"/>
        <v>56</v>
      </c>
      <c r="AL61" s="7">
        <f t="shared" si="55"/>
        <v>45992</v>
      </c>
      <c r="AM61" s="20">
        <f t="shared" si="40"/>
        <v>0</v>
      </c>
      <c r="AN61" s="20">
        <f t="shared" si="19"/>
        <v>0</v>
      </c>
      <c r="AO61" s="20">
        <f t="shared" si="56"/>
        <v>0</v>
      </c>
      <c r="AP61" s="20">
        <f t="shared" si="20"/>
        <v>0</v>
      </c>
      <c r="AR61" s="6">
        <f t="shared" si="21"/>
        <v>56</v>
      </c>
      <c r="AS61" s="7">
        <f t="shared" si="57"/>
        <v>45992</v>
      </c>
      <c r="AT61" s="20">
        <f t="shared" si="41"/>
        <v>0</v>
      </c>
      <c r="AU61" s="20">
        <f t="shared" si="22"/>
        <v>0</v>
      </c>
      <c r="AV61" s="20">
        <f t="shared" si="58"/>
        <v>0</v>
      </c>
      <c r="AW61" s="20">
        <f t="shared" si="23"/>
        <v>0</v>
      </c>
      <c r="AY61" s="6">
        <f t="shared" si="24"/>
        <v>56</v>
      </c>
      <c r="AZ61" s="7">
        <f t="shared" si="59"/>
        <v>45992</v>
      </c>
      <c r="BA61" s="20">
        <f t="shared" si="42"/>
        <v>0</v>
      </c>
      <c r="BB61" s="20">
        <f t="shared" si="25"/>
        <v>0</v>
      </c>
      <c r="BC61" s="20">
        <f t="shared" si="60"/>
        <v>0</v>
      </c>
      <c r="BD61" s="20">
        <f t="shared" si="26"/>
        <v>0</v>
      </c>
      <c r="BF61" s="6">
        <f t="shared" si="27"/>
        <v>56</v>
      </c>
      <c r="BG61" s="7">
        <f t="shared" si="61"/>
        <v>45992</v>
      </c>
      <c r="BH61" s="20">
        <f t="shared" si="43"/>
        <v>0</v>
      </c>
      <c r="BI61" s="20">
        <f t="shared" si="28"/>
        <v>0</v>
      </c>
      <c r="BJ61" s="20">
        <f t="shared" si="62"/>
        <v>0</v>
      </c>
      <c r="BK61" s="20">
        <f t="shared" si="29"/>
        <v>0</v>
      </c>
      <c r="BM61" s="6">
        <f t="shared" si="30"/>
        <v>56</v>
      </c>
      <c r="BN61" s="7">
        <f t="shared" si="63"/>
        <v>45992</v>
      </c>
      <c r="BO61" s="20">
        <f t="shared" si="44"/>
        <v>0</v>
      </c>
      <c r="BP61" s="20">
        <f t="shared" si="31"/>
        <v>0</v>
      </c>
      <c r="BQ61" s="20">
        <f t="shared" si="64"/>
        <v>0</v>
      </c>
      <c r="BR61" s="20">
        <f t="shared" si="32"/>
        <v>0</v>
      </c>
      <c r="BT61" s="6">
        <f t="shared" si="33"/>
        <v>56</v>
      </c>
      <c r="BU61" s="7">
        <f t="shared" si="65"/>
        <v>45992</v>
      </c>
      <c r="BV61" s="20">
        <f t="shared" si="66"/>
        <v>7088.6464975595654</v>
      </c>
      <c r="BW61" s="20">
        <f t="shared" si="67"/>
        <v>112.70711596342015</v>
      </c>
      <c r="BX61" s="20">
        <f t="shared" si="68"/>
        <v>7201.3536135229861</v>
      </c>
      <c r="BY61" s="20">
        <f t="shared" si="69"/>
        <v>548</v>
      </c>
    </row>
    <row r="62" spans="2:77" ht="20" customHeight="1" thickBot="1" x14ac:dyDescent="0.25">
      <c r="B62" s="6">
        <f t="shared" si="34"/>
        <v>57</v>
      </c>
      <c r="C62" s="7">
        <f t="shared" si="45"/>
        <v>46023</v>
      </c>
      <c r="D62" s="20">
        <f t="shared" si="35"/>
        <v>1064.1424344621198</v>
      </c>
      <c r="E62" s="20">
        <f t="shared" si="4"/>
        <v>26.204507448629698</v>
      </c>
      <c r="F62" s="20">
        <f t="shared" si="46"/>
        <v>1090.3469419107496</v>
      </c>
      <c r="G62" s="20">
        <f t="shared" si="5"/>
        <v>88</v>
      </c>
      <c r="I62" s="6">
        <f t="shared" si="6"/>
        <v>57</v>
      </c>
      <c r="J62" s="7">
        <f t="shared" si="47"/>
        <v>46023</v>
      </c>
      <c r="K62" s="20">
        <f t="shared" si="36"/>
        <v>0</v>
      </c>
      <c r="L62" s="20">
        <f t="shared" si="7"/>
        <v>0</v>
      </c>
      <c r="M62" s="20">
        <f t="shared" si="48"/>
        <v>0</v>
      </c>
      <c r="N62" s="20">
        <f t="shared" si="8"/>
        <v>0</v>
      </c>
      <c r="P62" s="6">
        <f t="shared" si="9"/>
        <v>57</v>
      </c>
      <c r="Q62" s="7">
        <f t="shared" si="49"/>
        <v>46023</v>
      </c>
      <c r="R62" s="20">
        <f t="shared" si="37"/>
        <v>4222.3068767639525</v>
      </c>
      <c r="S62" s="20">
        <f t="shared" si="10"/>
        <v>60.554917790923021</v>
      </c>
      <c r="T62" s="20">
        <f t="shared" si="50"/>
        <v>4282.8617945548758</v>
      </c>
      <c r="U62" s="20">
        <f t="shared" si="11"/>
        <v>120</v>
      </c>
      <c r="W62" s="6">
        <f t="shared" si="12"/>
        <v>57</v>
      </c>
      <c r="X62" s="7">
        <f t="shared" si="51"/>
        <v>46023</v>
      </c>
      <c r="Y62" s="20">
        <f t="shared" si="38"/>
        <v>1366.9043022969133</v>
      </c>
      <c r="Z62" s="20">
        <f t="shared" si="13"/>
        <v>19.182223708900015</v>
      </c>
      <c r="AA62" s="20">
        <f t="shared" si="52"/>
        <v>1386.0865260058133</v>
      </c>
      <c r="AB62" s="20">
        <f t="shared" si="14"/>
        <v>340</v>
      </c>
      <c r="AD62" s="6">
        <f t="shared" si="15"/>
        <v>57</v>
      </c>
      <c r="AE62" s="7">
        <f t="shared" si="53"/>
        <v>46023</v>
      </c>
      <c r="AF62" s="20">
        <f t="shared" si="39"/>
        <v>0</v>
      </c>
      <c r="AG62" s="20">
        <f t="shared" si="16"/>
        <v>0</v>
      </c>
      <c r="AH62" s="20">
        <f t="shared" si="54"/>
        <v>0</v>
      </c>
      <c r="AI62" s="20">
        <f t="shared" si="17"/>
        <v>0</v>
      </c>
      <c r="AK62" s="6">
        <f t="shared" si="18"/>
        <v>57</v>
      </c>
      <c r="AL62" s="7">
        <f t="shared" si="55"/>
        <v>46023</v>
      </c>
      <c r="AM62" s="20">
        <f t="shared" si="40"/>
        <v>0</v>
      </c>
      <c r="AN62" s="20">
        <f t="shared" si="19"/>
        <v>0</v>
      </c>
      <c r="AO62" s="20">
        <f t="shared" si="56"/>
        <v>0</v>
      </c>
      <c r="AP62" s="20">
        <f t="shared" si="20"/>
        <v>0</v>
      </c>
      <c r="AR62" s="6">
        <f t="shared" si="21"/>
        <v>57</v>
      </c>
      <c r="AS62" s="7">
        <f t="shared" si="57"/>
        <v>46023</v>
      </c>
      <c r="AT62" s="20">
        <f t="shared" si="41"/>
        <v>0</v>
      </c>
      <c r="AU62" s="20">
        <f t="shared" si="22"/>
        <v>0</v>
      </c>
      <c r="AV62" s="20">
        <f t="shared" si="58"/>
        <v>0</v>
      </c>
      <c r="AW62" s="20">
        <f t="shared" si="23"/>
        <v>0</v>
      </c>
      <c r="AY62" s="6">
        <f t="shared" si="24"/>
        <v>57</v>
      </c>
      <c r="AZ62" s="7">
        <f t="shared" si="59"/>
        <v>46023</v>
      </c>
      <c r="BA62" s="20">
        <f t="shared" si="42"/>
        <v>0</v>
      </c>
      <c r="BB62" s="20">
        <f t="shared" si="25"/>
        <v>0</v>
      </c>
      <c r="BC62" s="20">
        <f t="shared" si="60"/>
        <v>0</v>
      </c>
      <c r="BD62" s="20">
        <f t="shared" si="26"/>
        <v>0</v>
      </c>
      <c r="BF62" s="6">
        <f t="shared" si="27"/>
        <v>57</v>
      </c>
      <c r="BG62" s="7">
        <f t="shared" si="61"/>
        <v>46023</v>
      </c>
      <c r="BH62" s="20">
        <f t="shared" si="43"/>
        <v>0</v>
      </c>
      <c r="BI62" s="20">
        <f t="shared" si="28"/>
        <v>0</v>
      </c>
      <c r="BJ62" s="20">
        <f t="shared" si="62"/>
        <v>0</v>
      </c>
      <c r="BK62" s="20">
        <f t="shared" si="29"/>
        <v>0</v>
      </c>
      <c r="BM62" s="6">
        <f t="shared" si="30"/>
        <v>57</v>
      </c>
      <c r="BN62" s="7">
        <f t="shared" si="63"/>
        <v>46023</v>
      </c>
      <c r="BO62" s="20">
        <f t="shared" si="44"/>
        <v>0</v>
      </c>
      <c r="BP62" s="20">
        <f t="shared" si="31"/>
        <v>0</v>
      </c>
      <c r="BQ62" s="20">
        <f t="shared" si="64"/>
        <v>0</v>
      </c>
      <c r="BR62" s="20">
        <f t="shared" si="32"/>
        <v>0</v>
      </c>
      <c r="BT62" s="6">
        <f t="shared" si="33"/>
        <v>57</v>
      </c>
      <c r="BU62" s="7">
        <f t="shared" si="65"/>
        <v>46023</v>
      </c>
      <c r="BV62" s="20">
        <f t="shared" si="66"/>
        <v>6653.3536135229861</v>
      </c>
      <c r="BW62" s="20">
        <f t="shared" si="67"/>
        <v>105.94164894845272</v>
      </c>
      <c r="BX62" s="20">
        <f t="shared" si="68"/>
        <v>6759.2952624714389</v>
      </c>
      <c r="BY62" s="20">
        <f t="shared" si="69"/>
        <v>548</v>
      </c>
    </row>
    <row r="63" spans="2:77" ht="20" customHeight="1" thickBot="1" x14ac:dyDescent="0.25">
      <c r="B63" s="6">
        <f t="shared" si="34"/>
        <v>58</v>
      </c>
      <c r="C63" s="7">
        <f t="shared" si="45"/>
        <v>46054</v>
      </c>
      <c r="D63" s="20">
        <f t="shared" si="35"/>
        <v>1002.3469419107496</v>
      </c>
      <c r="E63" s="20">
        <f t="shared" si="4"/>
        <v>24.682793444552207</v>
      </c>
      <c r="F63" s="20">
        <f t="shared" si="46"/>
        <v>1027.0297353553019</v>
      </c>
      <c r="G63" s="20">
        <f t="shared" si="5"/>
        <v>88</v>
      </c>
      <c r="I63" s="6">
        <f t="shared" si="6"/>
        <v>58</v>
      </c>
      <c r="J63" s="7">
        <f t="shared" si="47"/>
        <v>46054</v>
      </c>
      <c r="K63" s="20">
        <f t="shared" si="36"/>
        <v>0</v>
      </c>
      <c r="L63" s="20">
        <f t="shared" si="7"/>
        <v>0</v>
      </c>
      <c r="M63" s="20">
        <f t="shared" si="48"/>
        <v>0</v>
      </c>
      <c r="N63" s="20">
        <f t="shared" si="8"/>
        <v>0</v>
      </c>
      <c r="P63" s="6">
        <f t="shared" si="9"/>
        <v>58</v>
      </c>
      <c r="Q63" s="7">
        <f t="shared" si="49"/>
        <v>46054</v>
      </c>
      <c r="R63" s="20">
        <f t="shared" si="37"/>
        <v>4162.8617945548758</v>
      </c>
      <c r="S63" s="20">
        <f t="shared" si="10"/>
        <v>59.702376236907845</v>
      </c>
      <c r="T63" s="20">
        <f t="shared" si="50"/>
        <v>4222.5641707917839</v>
      </c>
      <c r="U63" s="20">
        <f t="shared" si="11"/>
        <v>120</v>
      </c>
      <c r="W63" s="6">
        <f t="shared" si="12"/>
        <v>58</v>
      </c>
      <c r="X63" s="7">
        <f t="shared" si="51"/>
        <v>46054</v>
      </c>
      <c r="Y63" s="20">
        <f t="shared" si="38"/>
        <v>1046.0865260058133</v>
      </c>
      <c r="Z63" s="20">
        <f t="shared" si="13"/>
        <v>14.680080914948247</v>
      </c>
      <c r="AA63" s="20">
        <f t="shared" si="52"/>
        <v>1060.7666069207617</v>
      </c>
      <c r="AB63" s="20">
        <f t="shared" si="14"/>
        <v>340</v>
      </c>
      <c r="AD63" s="6">
        <f t="shared" si="15"/>
        <v>58</v>
      </c>
      <c r="AE63" s="7">
        <f t="shared" si="53"/>
        <v>46054</v>
      </c>
      <c r="AF63" s="20">
        <f t="shared" si="39"/>
        <v>0</v>
      </c>
      <c r="AG63" s="20">
        <f t="shared" si="16"/>
        <v>0</v>
      </c>
      <c r="AH63" s="20">
        <f t="shared" si="54"/>
        <v>0</v>
      </c>
      <c r="AI63" s="20">
        <f t="shared" si="17"/>
        <v>0</v>
      </c>
      <c r="AK63" s="6">
        <f t="shared" si="18"/>
        <v>58</v>
      </c>
      <c r="AL63" s="7">
        <f t="shared" si="55"/>
        <v>46054</v>
      </c>
      <c r="AM63" s="20">
        <f t="shared" si="40"/>
        <v>0</v>
      </c>
      <c r="AN63" s="20">
        <f t="shared" si="19"/>
        <v>0</v>
      </c>
      <c r="AO63" s="20">
        <f t="shared" si="56"/>
        <v>0</v>
      </c>
      <c r="AP63" s="20">
        <f t="shared" si="20"/>
        <v>0</v>
      </c>
      <c r="AR63" s="6">
        <f t="shared" si="21"/>
        <v>58</v>
      </c>
      <c r="AS63" s="7">
        <f t="shared" si="57"/>
        <v>46054</v>
      </c>
      <c r="AT63" s="20">
        <f t="shared" si="41"/>
        <v>0</v>
      </c>
      <c r="AU63" s="20">
        <f t="shared" si="22"/>
        <v>0</v>
      </c>
      <c r="AV63" s="20">
        <f t="shared" si="58"/>
        <v>0</v>
      </c>
      <c r="AW63" s="20">
        <f t="shared" si="23"/>
        <v>0</v>
      </c>
      <c r="AY63" s="6">
        <f t="shared" si="24"/>
        <v>58</v>
      </c>
      <c r="AZ63" s="7">
        <f t="shared" si="59"/>
        <v>46054</v>
      </c>
      <c r="BA63" s="20">
        <f t="shared" si="42"/>
        <v>0</v>
      </c>
      <c r="BB63" s="20">
        <f t="shared" si="25"/>
        <v>0</v>
      </c>
      <c r="BC63" s="20">
        <f t="shared" si="60"/>
        <v>0</v>
      </c>
      <c r="BD63" s="20">
        <f t="shared" si="26"/>
        <v>0</v>
      </c>
      <c r="BF63" s="6">
        <f t="shared" si="27"/>
        <v>58</v>
      </c>
      <c r="BG63" s="7">
        <f t="shared" si="61"/>
        <v>46054</v>
      </c>
      <c r="BH63" s="20">
        <f t="shared" si="43"/>
        <v>0</v>
      </c>
      <c r="BI63" s="20">
        <f t="shared" si="28"/>
        <v>0</v>
      </c>
      <c r="BJ63" s="20">
        <f t="shared" si="62"/>
        <v>0</v>
      </c>
      <c r="BK63" s="20">
        <f t="shared" si="29"/>
        <v>0</v>
      </c>
      <c r="BM63" s="6">
        <f t="shared" si="30"/>
        <v>58</v>
      </c>
      <c r="BN63" s="7">
        <f t="shared" si="63"/>
        <v>46054</v>
      </c>
      <c r="BO63" s="20">
        <f t="shared" si="44"/>
        <v>0</v>
      </c>
      <c r="BP63" s="20">
        <f t="shared" si="31"/>
        <v>0</v>
      </c>
      <c r="BQ63" s="20">
        <f t="shared" si="64"/>
        <v>0</v>
      </c>
      <c r="BR63" s="20">
        <f t="shared" si="32"/>
        <v>0</v>
      </c>
      <c r="BT63" s="6">
        <f t="shared" si="33"/>
        <v>58</v>
      </c>
      <c r="BU63" s="7">
        <f t="shared" si="65"/>
        <v>46054</v>
      </c>
      <c r="BV63" s="20">
        <f t="shared" si="66"/>
        <v>6211.2952624714389</v>
      </c>
      <c r="BW63" s="20">
        <f t="shared" si="67"/>
        <v>99.065250596408305</v>
      </c>
      <c r="BX63" s="20">
        <f t="shared" si="68"/>
        <v>6310.360513067847</v>
      </c>
      <c r="BY63" s="20">
        <f t="shared" si="69"/>
        <v>548</v>
      </c>
    </row>
    <row r="64" spans="2:77" ht="20" customHeight="1" thickBot="1" x14ac:dyDescent="0.25">
      <c r="B64" s="6">
        <f t="shared" si="34"/>
        <v>59</v>
      </c>
      <c r="C64" s="7">
        <f t="shared" si="45"/>
        <v>46082</v>
      </c>
      <c r="D64" s="20">
        <f t="shared" si="35"/>
        <v>939.02973535530191</v>
      </c>
      <c r="E64" s="20">
        <f t="shared" si="4"/>
        <v>23.123607233124307</v>
      </c>
      <c r="F64" s="20">
        <f t="shared" si="46"/>
        <v>962.1533425884262</v>
      </c>
      <c r="G64" s="20">
        <f t="shared" si="5"/>
        <v>88</v>
      </c>
      <c r="I64" s="6">
        <f t="shared" si="6"/>
        <v>59</v>
      </c>
      <c r="J64" s="7">
        <f t="shared" si="47"/>
        <v>46082</v>
      </c>
      <c r="K64" s="20">
        <f t="shared" si="36"/>
        <v>0</v>
      </c>
      <c r="L64" s="20">
        <f t="shared" si="7"/>
        <v>0</v>
      </c>
      <c r="M64" s="20">
        <f t="shared" si="48"/>
        <v>0</v>
      </c>
      <c r="N64" s="20">
        <f t="shared" si="8"/>
        <v>0</v>
      </c>
      <c r="P64" s="6">
        <f t="shared" si="9"/>
        <v>59</v>
      </c>
      <c r="Q64" s="7">
        <f t="shared" si="49"/>
        <v>46082</v>
      </c>
      <c r="R64" s="20">
        <f t="shared" si="37"/>
        <v>4102.5641707917839</v>
      </c>
      <c r="S64" s="20">
        <f t="shared" si="10"/>
        <v>58.837607816105503</v>
      </c>
      <c r="T64" s="20">
        <f t="shared" si="50"/>
        <v>4161.4017786078894</v>
      </c>
      <c r="U64" s="20">
        <f t="shared" si="11"/>
        <v>120</v>
      </c>
      <c r="W64" s="6">
        <f t="shared" si="12"/>
        <v>59</v>
      </c>
      <c r="X64" s="7">
        <f t="shared" si="51"/>
        <v>46082</v>
      </c>
      <c r="Y64" s="20">
        <f t="shared" si="38"/>
        <v>720.76660692076166</v>
      </c>
      <c r="Z64" s="20">
        <f t="shared" si="13"/>
        <v>10.114758050454688</v>
      </c>
      <c r="AA64" s="20">
        <f t="shared" si="52"/>
        <v>730.88136497121639</v>
      </c>
      <c r="AB64" s="20">
        <f t="shared" si="14"/>
        <v>340</v>
      </c>
      <c r="AD64" s="6">
        <f t="shared" si="15"/>
        <v>59</v>
      </c>
      <c r="AE64" s="7">
        <f t="shared" si="53"/>
        <v>46082</v>
      </c>
      <c r="AF64" s="20">
        <f t="shared" si="39"/>
        <v>0</v>
      </c>
      <c r="AG64" s="20">
        <f t="shared" si="16"/>
        <v>0</v>
      </c>
      <c r="AH64" s="20">
        <f t="shared" si="54"/>
        <v>0</v>
      </c>
      <c r="AI64" s="20">
        <f t="shared" si="17"/>
        <v>0</v>
      </c>
      <c r="AK64" s="6">
        <f t="shared" si="18"/>
        <v>59</v>
      </c>
      <c r="AL64" s="7">
        <f t="shared" si="55"/>
        <v>46082</v>
      </c>
      <c r="AM64" s="20">
        <f t="shared" si="40"/>
        <v>0</v>
      </c>
      <c r="AN64" s="20">
        <f t="shared" si="19"/>
        <v>0</v>
      </c>
      <c r="AO64" s="20">
        <f t="shared" si="56"/>
        <v>0</v>
      </c>
      <c r="AP64" s="20">
        <f t="shared" si="20"/>
        <v>0</v>
      </c>
      <c r="AR64" s="6">
        <f t="shared" si="21"/>
        <v>59</v>
      </c>
      <c r="AS64" s="7">
        <f t="shared" si="57"/>
        <v>46082</v>
      </c>
      <c r="AT64" s="20">
        <f t="shared" si="41"/>
        <v>0</v>
      </c>
      <c r="AU64" s="20">
        <f t="shared" si="22"/>
        <v>0</v>
      </c>
      <c r="AV64" s="20">
        <f t="shared" si="58"/>
        <v>0</v>
      </c>
      <c r="AW64" s="20">
        <f t="shared" si="23"/>
        <v>0</v>
      </c>
      <c r="AY64" s="6">
        <f t="shared" si="24"/>
        <v>59</v>
      </c>
      <c r="AZ64" s="7">
        <f t="shared" si="59"/>
        <v>46082</v>
      </c>
      <c r="BA64" s="20">
        <f t="shared" si="42"/>
        <v>0</v>
      </c>
      <c r="BB64" s="20">
        <f t="shared" si="25"/>
        <v>0</v>
      </c>
      <c r="BC64" s="20">
        <f t="shared" si="60"/>
        <v>0</v>
      </c>
      <c r="BD64" s="20">
        <f t="shared" si="26"/>
        <v>0</v>
      </c>
      <c r="BF64" s="6">
        <f t="shared" si="27"/>
        <v>59</v>
      </c>
      <c r="BG64" s="7">
        <f t="shared" si="61"/>
        <v>46082</v>
      </c>
      <c r="BH64" s="20">
        <f t="shared" si="43"/>
        <v>0</v>
      </c>
      <c r="BI64" s="20">
        <f t="shared" si="28"/>
        <v>0</v>
      </c>
      <c r="BJ64" s="20">
        <f t="shared" si="62"/>
        <v>0</v>
      </c>
      <c r="BK64" s="20">
        <f t="shared" si="29"/>
        <v>0</v>
      </c>
      <c r="BM64" s="6">
        <f t="shared" si="30"/>
        <v>59</v>
      </c>
      <c r="BN64" s="7">
        <f t="shared" si="63"/>
        <v>46082</v>
      </c>
      <c r="BO64" s="20">
        <f t="shared" si="44"/>
        <v>0</v>
      </c>
      <c r="BP64" s="20">
        <f t="shared" si="31"/>
        <v>0</v>
      </c>
      <c r="BQ64" s="20">
        <f t="shared" si="64"/>
        <v>0</v>
      </c>
      <c r="BR64" s="20">
        <f t="shared" si="32"/>
        <v>0</v>
      </c>
      <c r="BT64" s="6">
        <f t="shared" si="33"/>
        <v>59</v>
      </c>
      <c r="BU64" s="7">
        <f t="shared" si="65"/>
        <v>46082</v>
      </c>
      <c r="BV64" s="20">
        <f t="shared" si="66"/>
        <v>5762.360513067847</v>
      </c>
      <c r="BW64" s="20">
        <f t="shared" si="67"/>
        <v>92.075973099684489</v>
      </c>
      <c r="BX64" s="20">
        <f t="shared" si="68"/>
        <v>5854.4364861675322</v>
      </c>
      <c r="BY64" s="20">
        <f t="shared" si="69"/>
        <v>548</v>
      </c>
    </row>
    <row r="65" spans="2:77" ht="20" customHeight="1" thickBot="1" x14ac:dyDescent="0.25">
      <c r="B65" s="6">
        <f t="shared" si="34"/>
        <v>60</v>
      </c>
      <c r="C65" s="7">
        <f t="shared" si="45"/>
        <v>46113</v>
      </c>
      <c r="D65" s="20">
        <f t="shared" si="35"/>
        <v>874.1533425884262</v>
      </c>
      <c r="E65" s="20">
        <f t="shared" si="4"/>
        <v>21.526026061239993</v>
      </c>
      <c r="F65" s="20">
        <f t="shared" si="46"/>
        <v>895.67936864966623</v>
      </c>
      <c r="G65" s="20">
        <f t="shared" si="5"/>
        <v>88</v>
      </c>
      <c r="I65" s="6">
        <f t="shared" si="6"/>
        <v>60</v>
      </c>
      <c r="J65" s="7">
        <f t="shared" si="47"/>
        <v>46113</v>
      </c>
      <c r="K65" s="20">
        <f t="shared" si="36"/>
        <v>0</v>
      </c>
      <c r="L65" s="20">
        <f t="shared" si="7"/>
        <v>0</v>
      </c>
      <c r="M65" s="20">
        <f t="shared" si="48"/>
        <v>0</v>
      </c>
      <c r="N65" s="20">
        <f t="shared" si="8"/>
        <v>0</v>
      </c>
      <c r="P65" s="6">
        <f t="shared" si="9"/>
        <v>60</v>
      </c>
      <c r="Q65" s="7">
        <f t="shared" si="49"/>
        <v>46113</v>
      </c>
      <c r="R65" s="20">
        <f t="shared" si="37"/>
        <v>4041.4017786078894</v>
      </c>
      <c r="S65" s="20">
        <f t="shared" si="10"/>
        <v>57.960437174868154</v>
      </c>
      <c r="T65" s="20">
        <f t="shared" si="50"/>
        <v>4099.3622157827576</v>
      </c>
      <c r="U65" s="20">
        <f t="shared" si="11"/>
        <v>120</v>
      </c>
      <c r="W65" s="6">
        <f t="shared" si="12"/>
        <v>60</v>
      </c>
      <c r="X65" s="7">
        <f t="shared" si="51"/>
        <v>46113</v>
      </c>
      <c r="Y65" s="20">
        <f t="shared" si="38"/>
        <v>390.88136497121639</v>
      </c>
      <c r="Z65" s="20">
        <f t="shared" si="13"/>
        <v>5.4853684884294038</v>
      </c>
      <c r="AA65" s="20">
        <f t="shared" si="52"/>
        <v>396.36673345964579</v>
      </c>
      <c r="AB65" s="20">
        <f t="shared" si="14"/>
        <v>340</v>
      </c>
      <c r="AD65" s="6">
        <f t="shared" si="15"/>
        <v>60</v>
      </c>
      <c r="AE65" s="7">
        <f t="shared" si="53"/>
        <v>46113</v>
      </c>
      <c r="AF65" s="20">
        <f t="shared" si="39"/>
        <v>0</v>
      </c>
      <c r="AG65" s="20">
        <f t="shared" si="16"/>
        <v>0</v>
      </c>
      <c r="AH65" s="20">
        <f t="shared" si="54"/>
        <v>0</v>
      </c>
      <c r="AI65" s="20">
        <f t="shared" si="17"/>
        <v>0</v>
      </c>
      <c r="AK65" s="6">
        <f t="shared" si="18"/>
        <v>60</v>
      </c>
      <c r="AL65" s="7">
        <f t="shared" si="55"/>
        <v>46113</v>
      </c>
      <c r="AM65" s="20">
        <f t="shared" si="40"/>
        <v>0</v>
      </c>
      <c r="AN65" s="20">
        <f t="shared" si="19"/>
        <v>0</v>
      </c>
      <c r="AO65" s="20">
        <f t="shared" si="56"/>
        <v>0</v>
      </c>
      <c r="AP65" s="20">
        <f t="shared" si="20"/>
        <v>0</v>
      </c>
      <c r="AR65" s="6">
        <f t="shared" si="21"/>
        <v>60</v>
      </c>
      <c r="AS65" s="7">
        <f t="shared" si="57"/>
        <v>46113</v>
      </c>
      <c r="AT65" s="20">
        <f t="shared" si="41"/>
        <v>0</v>
      </c>
      <c r="AU65" s="20">
        <f t="shared" si="22"/>
        <v>0</v>
      </c>
      <c r="AV65" s="20">
        <f t="shared" si="58"/>
        <v>0</v>
      </c>
      <c r="AW65" s="20">
        <f t="shared" si="23"/>
        <v>0</v>
      </c>
      <c r="AY65" s="6">
        <f t="shared" si="24"/>
        <v>60</v>
      </c>
      <c r="AZ65" s="7">
        <f t="shared" si="59"/>
        <v>46113</v>
      </c>
      <c r="BA65" s="20">
        <f t="shared" si="42"/>
        <v>0</v>
      </c>
      <c r="BB65" s="20">
        <f t="shared" si="25"/>
        <v>0</v>
      </c>
      <c r="BC65" s="20">
        <f t="shared" si="60"/>
        <v>0</v>
      </c>
      <c r="BD65" s="20">
        <f t="shared" si="26"/>
        <v>0</v>
      </c>
      <c r="BF65" s="6">
        <f t="shared" si="27"/>
        <v>60</v>
      </c>
      <c r="BG65" s="7">
        <f t="shared" si="61"/>
        <v>46113</v>
      </c>
      <c r="BH65" s="20">
        <f t="shared" si="43"/>
        <v>0</v>
      </c>
      <c r="BI65" s="20">
        <f t="shared" si="28"/>
        <v>0</v>
      </c>
      <c r="BJ65" s="20">
        <f t="shared" si="62"/>
        <v>0</v>
      </c>
      <c r="BK65" s="20">
        <f t="shared" si="29"/>
        <v>0</v>
      </c>
      <c r="BM65" s="6">
        <f t="shared" si="30"/>
        <v>60</v>
      </c>
      <c r="BN65" s="7">
        <f t="shared" si="63"/>
        <v>46113</v>
      </c>
      <c r="BO65" s="20">
        <f t="shared" si="44"/>
        <v>0</v>
      </c>
      <c r="BP65" s="20">
        <f t="shared" si="31"/>
        <v>0</v>
      </c>
      <c r="BQ65" s="20">
        <f t="shared" si="64"/>
        <v>0</v>
      </c>
      <c r="BR65" s="20">
        <f t="shared" si="32"/>
        <v>0</v>
      </c>
      <c r="BT65" s="6">
        <f t="shared" si="33"/>
        <v>60</v>
      </c>
      <c r="BU65" s="7">
        <f t="shared" si="65"/>
        <v>46113</v>
      </c>
      <c r="BV65" s="20">
        <f t="shared" si="66"/>
        <v>5306.4364861675322</v>
      </c>
      <c r="BW65" s="20">
        <f t="shared" si="67"/>
        <v>84.971831724537552</v>
      </c>
      <c r="BX65" s="20">
        <f t="shared" si="68"/>
        <v>5391.4083178920691</v>
      </c>
      <c r="BY65" s="20">
        <f t="shared" si="69"/>
        <v>548</v>
      </c>
    </row>
    <row r="66" spans="2:77" ht="20" customHeight="1" thickBot="1" x14ac:dyDescent="0.25">
      <c r="B66" s="6">
        <f t="shared" si="34"/>
        <v>61</v>
      </c>
      <c r="C66" s="7">
        <f t="shared" si="45"/>
        <v>46143</v>
      </c>
      <c r="D66" s="20">
        <f t="shared" si="35"/>
        <v>807.67936864966623</v>
      </c>
      <c r="E66" s="20">
        <f t="shared" si="4"/>
        <v>19.88910445299803</v>
      </c>
      <c r="F66" s="20">
        <f t="shared" si="46"/>
        <v>827.56847310266426</v>
      </c>
      <c r="G66" s="20">
        <f t="shared" si="5"/>
        <v>88</v>
      </c>
      <c r="I66" s="6">
        <f t="shared" si="6"/>
        <v>61</v>
      </c>
      <c r="J66" s="7">
        <f t="shared" si="47"/>
        <v>46143</v>
      </c>
      <c r="K66" s="20">
        <f t="shared" si="36"/>
        <v>0</v>
      </c>
      <c r="L66" s="20">
        <f t="shared" si="7"/>
        <v>0</v>
      </c>
      <c r="M66" s="20">
        <f t="shared" si="48"/>
        <v>0</v>
      </c>
      <c r="N66" s="20">
        <f t="shared" si="8"/>
        <v>0</v>
      </c>
      <c r="P66" s="6">
        <f t="shared" si="9"/>
        <v>61</v>
      </c>
      <c r="Q66" s="7">
        <f t="shared" si="49"/>
        <v>46143</v>
      </c>
      <c r="R66" s="20">
        <f t="shared" si="37"/>
        <v>3979.3622157827576</v>
      </c>
      <c r="S66" s="20">
        <f t="shared" si="10"/>
        <v>57.070686444684384</v>
      </c>
      <c r="T66" s="20">
        <f t="shared" si="50"/>
        <v>4036.4329022274419</v>
      </c>
      <c r="U66" s="20">
        <f t="shared" si="11"/>
        <v>120</v>
      </c>
      <c r="W66" s="6">
        <f t="shared" si="12"/>
        <v>61</v>
      </c>
      <c r="X66" s="7">
        <f t="shared" si="51"/>
        <v>46143</v>
      </c>
      <c r="Y66" s="20">
        <f t="shared" si="38"/>
        <v>56.366733459645786</v>
      </c>
      <c r="Z66" s="20">
        <f t="shared" si="13"/>
        <v>0.79101315955036255</v>
      </c>
      <c r="AA66" s="20">
        <f t="shared" si="52"/>
        <v>57.157746619196146</v>
      </c>
      <c r="AB66" s="20">
        <f t="shared" si="14"/>
        <v>57.157746619196146</v>
      </c>
      <c r="AD66" s="6">
        <f t="shared" si="15"/>
        <v>61</v>
      </c>
      <c r="AE66" s="7">
        <f t="shared" si="53"/>
        <v>46143</v>
      </c>
      <c r="AF66" s="20">
        <f t="shared" si="39"/>
        <v>0</v>
      </c>
      <c r="AG66" s="20">
        <f t="shared" si="16"/>
        <v>0</v>
      </c>
      <c r="AH66" s="20">
        <f t="shared" si="54"/>
        <v>0</v>
      </c>
      <c r="AI66" s="20">
        <f t="shared" si="17"/>
        <v>0</v>
      </c>
      <c r="AK66" s="6">
        <f t="shared" si="18"/>
        <v>61</v>
      </c>
      <c r="AL66" s="7">
        <f t="shared" si="55"/>
        <v>46143</v>
      </c>
      <c r="AM66" s="20">
        <f t="shared" si="40"/>
        <v>0</v>
      </c>
      <c r="AN66" s="20">
        <f t="shared" si="19"/>
        <v>0</v>
      </c>
      <c r="AO66" s="20">
        <f t="shared" si="56"/>
        <v>0</v>
      </c>
      <c r="AP66" s="20">
        <f t="shared" si="20"/>
        <v>0</v>
      </c>
      <c r="AR66" s="6">
        <f t="shared" si="21"/>
        <v>61</v>
      </c>
      <c r="AS66" s="7">
        <f t="shared" si="57"/>
        <v>46143</v>
      </c>
      <c r="AT66" s="20">
        <f t="shared" si="41"/>
        <v>0</v>
      </c>
      <c r="AU66" s="20">
        <f t="shared" si="22"/>
        <v>0</v>
      </c>
      <c r="AV66" s="20">
        <f t="shared" si="58"/>
        <v>0</v>
      </c>
      <c r="AW66" s="20">
        <f t="shared" si="23"/>
        <v>0</v>
      </c>
      <c r="AY66" s="6">
        <f t="shared" si="24"/>
        <v>61</v>
      </c>
      <c r="AZ66" s="7">
        <f t="shared" si="59"/>
        <v>46143</v>
      </c>
      <c r="BA66" s="20">
        <f t="shared" si="42"/>
        <v>0</v>
      </c>
      <c r="BB66" s="20">
        <f t="shared" si="25"/>
        <v>0</v>
      </c>
      <c r="BC66" s="20">
        <f t="shared" si="60"/>
        <v>0</v>
      </c>
      <c r="BD66" s="20">
        <f t="shared" si="26"/>
        <v>0</v>
      </c>
      <c r="BF66" s="6">
        <f t="shared" si="27"/>
        <v>61</v>
      </c>
      <c r="BG66" s="7">
        <f t="shared" si="61"/>
        <v>46143</v>
      </c>
      <c r="BH66" s="20">
        <f t="shared" si="43"/>
        <v>0</v>
      </c>
      <c r="BI66" s="20">
        <f t="shared" si="28"/>
        <v>0</v>
      </c>
      <c r="BJ66" s="20">
        <f t="shared" si="62"/>
        <v>0</v>
      </c>
      <c r="BK66" s="20">
        <f t="shared" si="29"/>
        <v>0</v>
      </c>
      <c r="BM66" s="6">
        <f t="shared" si="30"/>
        <v>61</v>
      </c>
      <c r="BN66" s="7">
        <f t="shared" si="63"/>
        <v>46143</v>
      </c>
      <c r="BO66" s="20">
        <f t="shared" si="44"/>
        <v>0</v>
      </c>
      <c r="BP66" s="20">
        <f t="shared" si="31"/>
        <v>0</v>
      </c>
      <c r="BQ66" s="20">
        <f t="shared" si="64"/>
        <v>0</v>
      </c>
      <c r="BR66" s="20">
        <f t="shared" si="32"/>
        <v>0</v>
      </c>
      <c r="BT66" s="6">
        <f t="shared" si="33"/>
        <v>61</v>
      </c>
      <c r="BU66" s="7">
        <f t="shared" si="65"/>
        <v>46143</v>
      </c>
      <c r="BV66" s="20">
        <f t="shared" si="66"/>
        <v>4843.4083178920691</v>
      </c>
      <c r="BW66" s="20">
        <f t="shared" si="67"/>
        <v>77.75080405723277</v>
      </c>
      <c r="BX66" s="20">
        <f t="shared" si="68"/>
        <v>4921.159121949303</v>
      </c>
      <c r="BY66" s="20">
        <f t="shared" si="69"/>
        <v>265.15774661919613</v>
      </c>
    </row>
    <row r="67" spans="2:77" ht="20" customHeight="1" thickBot="1" x14ac:dyDescent="0.25">
      <c r="B67" s="6">
        <f t="shared" si="34"/>
        <v>62</v>
      </c>
      <c r="C67" s="7">
        <f t="shared" si="45"/>
        <v>46174</v>
      </c>
      <c r="D67" s="20">
        <f t="shared" si="35"/>
        <v>739.56847310266426</v>
      </c>
      <c r="E67" s="20">
        <f t="shared" si="4"/>
        <v>18.211873650153105</v>
      </c>
      <c r="F67" s="20">
        <f t="shared" si="46"/>
        <v>757.78034675281731</v>
      </c>
      <c r="G67" s="20">
        <f t="shared" si="5"/>
        <v>88</v>
      </c>
      <c r="I67" s="6">
        <f t="shared" si="6"/>
        <v>62</v>
      </c>
      <c r="J67" s="7">
        <f t="shared" si="47"/>
        <v>46174</v>
      </c>
      <c r="K67" s="20">
        <f t="shared" si="36"/>
        <v>0</v>
      </c>
      <c r="L67" s="20">
        <f t="shared" si="7"/>
        <v>0</v>
      </c>
      <c r="M67" s="20">
        <f t="shared" si="48"/>
        <v>0</v>
      </c>
      <c r="N67" s="20">
        <f t="shared" si="8"/>
        <v>0</v>
      </c>
      <c r="P67" s="6">
        <f t="shared" si="9"/>
        <v>62</v>
      </c>
      <c r="Q67" s="7">
        <f t="shared" si="49"/>
        <v>46174</v>
      </c>
      <c r="R67" s="20">
        <f t="shared" si="37"/>
        <v>3916.4329022274419</v>
      </c>
      <c r="S67" s="20">
        <f t="shared" si="10"/>
        <v>56.168175206111897</v>
      </c>
      <c r="T67" s="20">
        <f t="shared" si="50"/>
        <v>3972.6010774335537</v>
      </c>
      <c r="U67" s="20">
        <f t="shared" si="11"/>
        <v>120</v>
      </c>
      <c r="W67" s="6">
        <f t="shared" si="12"/>
        <v>62</v>
      </c>
      <c r="X67" s="7">
        <f t="shared" si="51"/>
        <v>46174</v>
      </c>
      <c r="Y67" s="20">
        <f t="shared" si="38"/>
        <v>0</v>
      </c>
      <c r="Z67" s="20">
        <f t="shared" si="13"/>
        <v>0</v>
      </c>
      <c r="AA67" s="20">
        <f t="shared" si="52"/>
        <v>0</v>
      </c>
      <c r="AB67" s="20">
        <f t="shared" si="14"/>
        <v>0</v>
      </c>
      <c r="AD67" s="6">
        <f t="shared" si="15"/>
        <v>62</v>
      </c>
      <c r="AE67" s="7">
        <f t="shared" si="53"/>
        <v>46174</v>
      </c>
      <c r="AF67" s="20">
        <f t="shared" si="39"/>
        <v>0</v>
      </c>
      <c r="AG67" s="20">
        <f t="shared" si="16"/>
        <v>0</v>
      </c>
      <c r="AH67" s="20">
        <f t="shared" si="54"/>
        <v>0</v>
      </c>
      <c r="AI67" s="20">
        <f t="shared" si="17"/>
        <v>0</v>
      </c>
      <c r="AK67" s="6">
        <f t="shared" si="18"/>
        <v>62</v>
      </c>
      <c r="AL67" s="7">
        <f t="shared" si="55"/>
        <v>46174</v>
      </c>
      <c r="AM67" s="20">
        <f t="shared" si="40"/>
        <v>0</v>
      </c>
      <c r="AN67" s="20">
        <f t="shared" si="19"/>
        <v>0</v>
      </c>
      <c r="AO67" s="20">
        <f t="shared" si="56"/>
        <v>0</v>
      </c>
      <c r="AP67" s="20">
        <f t="shared" si="20"/>
        <v>0</v>
      </c>
      <c r="AR67" s="6">
        <f t="shared" si="21"/>
        <v>62</v>
      </c>
      <c r="AS67" s="7">
        <f t="shared" si="57"/>
        <v>46174</v>
      </c>
      <c r="AT67" s="20">
        <f t="shared" si="41"/>
        <v>0</v>
      </c>
      <c r="AU67" s="20">
        <f t="shared" si="22"/>
        <v>0</v>
      </c>
      <c r="AV67" s="20">
        <f t="shared" si="58"/>
        <v>0</v>
      </c>
      <c r="AW67" s="20">
        <f t="shared" si="23"/>
        <v>0</v>
      </c>
      <c r="AY67" s="6">
        <f t="shared" si="24"/>
        <v>62</v>
      </c>
      <c r="AZ67" s="7">
        <f t="shared" si="59"/>
        <v>46174</v>
      </c>
      <c r="BA67" s="20">
        <f t="shared" si="42"/>
        <v>0</v>
      </c>
      <c r="BB67" s="20">
        <f t="shared" si="25"/>
        <v>0</v>
      </c>
      <c r="BC67" s="20">
        <f t="shared" si="60"/>
        <v>0</v>
      </c>
      <c r="BD67" s="20">
        <f t="shared" si="26"/>
        <v>0</v>
      </c>
      <c r="BF67" s="6">
        <f t="shared" si="27"/>
        <v>62</v>
      </c>
      <c r="BG67" s="7">
        <f t="shared" si="61"/>
        <v>46174</v>
      </c>
      <c r="BH67" s="20">
        <f t="shared" si="43"/>
        <v>0</v>
      </c>
      <c r="BI67" s="20">
        <f t="shared" si="28"/>
        <v>0</v>
      </c>
      <c r="BJ67" s="20">
        <f t="shared" si="62"/>
        <v>0</v>
      </c>
      <c r="BK67" s="20">
        <f t="shared" si="29"/>
        <v>0</v>
      </c>
      <c r="BM67" s="6">
        <f t="shared" si="30"/>
        <v>62</v>
      </c>
      <c r="BN67" s="7">
        <f t="shared" si="63"/>
        <v>46174</v>
      </c>
      <c r="BO67" s="20">
        <f t="shared" si="44"/>
        <v>0</v>
      </c>
      <c r="BP67" s="20">
        <f t="shared" si="31"/>
        <v>0</v>
      </c>
      <c r="BQ67" s="20">
        <f t="shared" si="64"/>
        <v>0</v>
      </c>
      <c r="BR67" s="20">
        <f t="shared" si="32"/>
        <v>0</v>
      </c>
      <c r="BT67" s="6">
        <f t="shared" si="33"/>
        <v>62</v>
      </c>
      <c r="BU67" s="7">
        <f t="shared" si="65"/>
        <v>46174</v>
      </c>
      <c r="BV67" s="20">
        <f t="shared" si="66"/>
        <v>4656.0013753301064</v>
      </c>
      <c r="BW67" s="20">
        <f t="shared" si="67"/>
        <v>74.380048856265006</v>
      </c>
      <c r="BX67" s="20">
        <f t="shared" si="68"/>
        <v>4730.3814241863711</v>
      </c>
      <c r="BY67" s="20">
        <f t="shared" si="69"/>
        <v>208</v>
      </c>
    </row>
    <row r="68" spans="2:77" ht="20" customHeight="1" thickBot="1" x14ac:dyDescent="0.25">
      <c r="B68" s="6">
        <f t="shared" si="34"/>
        <v>63</v>
      </c>
      <c r="C68" s="7">
        <f t="shared" si="45"/>
        <v>46204</v>
      </c>
      <c r="D68" s="20">
        <f t="shared" si="35"/>
        <v>669.78034675281731</v>
      </c>
      <c r="E68" s="20">
        <f t="shared" si="4"/>
        <v>16.493341038788127</v>
      </c>
      <c r="F68" s="20">
        <f t="shared" si="46"/>
        <v>686.27368779160543</v>
      </c>
      <c r="G68" s="20">
        <f t="shared" si="5"/>
        <v>88</v>
      </c>
      <c r="I68" s="6">
        <f t="shared" si="6"/>
        <v>63</v>
      </c>
      <c r="J68" s="7">
        <f t="shared" si="47"/>
        <v>46204</v>
      </c>
      <c r="K68" s="20">
        <f t="shared" si="36"/>
        <v>0</v>
      </c>
      <c r="L68" s="20">
        <f t="shared" si="7"/>
        <v>0</v>
      </c>
      <c r="M68" s="20">
        <f t="shared" si="48"/>
        <v>0</v>
      </c>
      <c r="N68" s="20">
        <f t="shared" si="8"/>
        <v>0</v>
      </c>
      <c r="P68" s="6">
        <f t="shared" si="9"/>
        <v>63</v>
      </c>
      <c r="Q68" s="7">
        <f t="shared" si="49"/>
        <v>46204</v>
      </c>
      <c r="R68" s="20">
        <f t="shared" si="37"/>
        <v>3852.6010774335537</v>
      </c>
      <c r="S68" s="20">
        <f t="shared" si="10"/>
        <v>55.252720452192882</v>
      </c>
      <c r="T68" s="20">
        <f t="shared" si="50"/>
        <v>3907.8537978857466</v>
      </c>
      <c r="U68" s="20">
        <f t="shared" si="11"/>
        <v>120</v>
      </c>
      <c r="W68" s="6">
        <f t="shared" si="12"/>
        <v>63</v>
      </c>
      <c r="X68" s="7">
        <f t="shared" si="51"/>
        <v>46204</v>
      </c>
      <c r="Y68" s="20">
        <f t="shared" si="38"/>
        <v>0</v>
      </c>
      <c r="Z68" s="20">
        <f t="shared" si="13"/>
        <v>0</v>
      </c>
      <c r="AA68" s="20">
        <f t="shared" si="52"/>
        <v>0</v>
      </c>
      <c r="AB68" s="20">
        <f t="shared" si="14"/>
        <v>0</v>
      </c>
      <c r="AD68" s="6">
        <f t="shared" si="15"/>
        <v>63</v>
      </c>
      <c r="AE68" s="7">
        <f t="shared" si="53"/>
        <v>46204</v>
      </c>
      <c r="AF68" s="20">
        <f t="shared" si="39"/>
        <v>0</v>
      </c>
      <c r="AG68" s="20">
        <f t="shared" si="16"/>
        <v>0</v>
      </c>
      <c r="AH68" s="20">
        <f t="shared" si="54"/>
        <v>0</v>
      </c>
      <c r="AI68" s="20">
        <f t="shared" si="17"/>
        <v>0</v>
      </c>
      <c r="AK68" s="6">
        <f t="shared" si="18"/>
        <v>63</v>
      </c>
      <c r="AL68" s="7">
        <f t="shared" si="55"/>
        <v>46204</v>
      </c>
      <c r="AM68" s="20">
        <f t="shared" si="40"/>
        <v>0</v>
      </c>
      <c r="AN68" s="20">
        <f t="shared" si="19"/>
        <v>0</v>
      </c>
      <c r="AO68" s="20">
        <f t="shared" si="56"/>
        <v>0</v>
      </c>
      <c r="AP68" s="20">
        <f t="shared" si="20"/>
        <v>0</v>
      </c>
      <c r="AR68" s="6">
        <f t="shared" si="21"/>
        <v>63</v>
      </c>
      <c r="AS68" s="7">
        <f t="shared" si="57"/>
        <v>46204</v>
      </c>
      <c r="AT68" s="20">
        <f t="shared" si="41"/>
        <v>0</v>
      </c>
      <c r="AU68" s="20">
        <f t="shared" si="22"/>
        <v>0</v>
      </c>
      <c r="AV68" s="20">
        <f t="shared" si="58"/>
        <v>0</v>
      </c>
      <c r="AW68" s="20">
        <f t="shared" si="23"/>
        <v>0</v>
      </c>
      <c r="AY68" s="6">
        <f t="shared" si="24"/>
        <v>63</v>
      </c>
      <c r="AZ68" s="7">
        <f t="shared" si="59"/>
        <v>46204</v>
      </c>
      <c r="BA68" s="20">
        <f t="shared" si="42"/>
        <v>0</v>
      </c>
      <c r="BB68" s="20">
        <f t="shared" si="25"/>
        <v>0</v>
      </c>
      <c r="BC68" s="20">
        <f t="shared" si="60"/>
        <v>0</v>
      </c>
      <c r="BD68" s="20">
        <f t="shared" si="26"/>
        <v>0</v>
      </c>
      <c r="BF68" s="6">
        <f t="shared" si="27"/>
        <v>63</v>
      </c>
      <c r="BG68" s="7">
        <f t="shared" si="61"/>
        <v>46204</v>
      </c>
      <c r="BH68" s="20">
        <f t="shared" si="43"/>
        <v>0</v>
      </c>
      <c r="BI68" s="20">
        <f t="shared" si="28"/>
        <v>0</v>
      </c>
      <c r="BJ68" s="20">
        <f t="shared" si="62"/>
        <v>0</v>
      </c>
      <c r="BK68" s="20">
        <f t="shared" si="29"/>
        <v>0</v>
      </c>
      <c r="BM68" s="6">
        <f t="shared" si="30"/>
        <v>63</v>
      </c>
      <c r="BN68" s="7">
        <f t="shared" si="63"/>
        <v>46204</v>
      </c>
      <c r="BO68" s="20">
        <f t="shared" si="44"/>
        <v>0</v>
      </c>
      <c r="BP68" s="20">
        <f t="shared" si="31"/>
        <v>0</v>
      </c>
      <c r="BQ68" s="20">
        <f t="shared" si="64"/>
        <v>0</v>
      </c>
      <c r="BR68" s="20">
        <f t="shared" si="32"/>
        <v>0</v>
      </c>
      <c r="BT68" s="6">
        <f t="shared" si="33"/>
        <v>63</v>
      </c>
      <c r="BU68" s="7">
        <f t="shared" si="65"/>
        <v>46204</v>
      </c>
      <c r="BV68" s="20">
        <f t="shared" si="66"/>
        <v>4522.3814241863711</v>
      </c>
      <c r="BW68" s="20">
        <f t="shared" si="67"/>
        <v>71.746061490981006</v>
      </c>
      <c r="BX68" s="20">
        <f t="shared" si="68"/>
        <v>4594.1274856773525</v>
      </c>
      <c r="BY68" s="20">
        <f t="shared" si="69"/>
        <v>208</v>
      </c>
    </row>
    <row r="69" spans="2:77" ht="20" customHeight="1" thickBot="1" x14ac:dyDescent="0.25">
      <c r="B69" s="6">
        <f t="shared" si="34"/>
        <v>64</v>
      </c>
      <c r="C69" s="7">
        <f t="shared" si="45"/>
        <v>46235</v>
      </c>
      <c r="D69" s="20">
        <f t="shared" si="35"/>
        <v>598.27368779160543</v>
      </c>
      <c r="E69" s="20">
        <f t="shared" si="4"/>
        <v>14.732489561868283</v>
      </c>
      <c r="F69" s="20">
        <f t="shared" si="46"/>
        <v>613.00617735347373</v>
      </c>
      <c r="G69" s="20">
        <f t="shared" si="5"/>
        <v>88</v>
      </c>
      <c r="I69" s="6">
        <f t="shared" si="6"/>
        <v>64</v>
      </c>
      <c r="J69" s="7">
        <f t="shared" si="47"/>
        <v>46235</v>
      </c>
      <c r="K69" s="20">
        <f t="shared" si="36"/>
        <v>0</v>
      </c>
      <c r="L69" s="20">
        <f t="shared" si="7"/>
        <v>0</v>
      </c>
      <c r="M69" s="20">
        <f t="shared" si="48"/>
        <v>0</v>
      </c>
      <c r="N69" s="20">
        <f t="shared" si="8"/>
        <v>0</v>
      </c>
      <c r="P69" s="6">
        <f t="shared" si="9"/>
        <v>64</v>
      </c>
      <c r="Q69" s="7">
        <f t="shared" si="49"/>
        <v>46235</v>
      </c>
      <c r="R69" s="20">
        <f t="shared" si="37"/>
        <v>3787.8537978857466</v>
      </c>
      <c r="S69" s="20">
        <f t="shared" si="10"/>
        <v>54.324136551344758</v>
      </c>
      <c r="T69" s="20">
        <f t="shared" si="50"/>
        <v>3842.1779344370916</v>
      </c>
      <c r="U69" s="20">
        <f t="shared" si="11"/>
        <v>120</v>
      </c>
      <c r="W69" s="6">
        <f t="shared" si="12"/>
        <v>64</v>
      </c>
      <c r="X69" s="7">
        <f t="shared" si="51"/>
        <v>46235</v>
      </c>
      <c r="Y69" s="20">
        <f t="shared" si="38"/>
        <v>0</v>
      </c>
      <c r="Z69" s="20">
        <f t="shared" si="13"/>
        <v>0</v>
      </c>
      <c r="AA69" s="20">
        <f t="shared" si="52"/>
        <v>0</v>
      </c>
      <c r="AB69" s="20">
        <f t="shared" si="14"/>
        <v>0</v>
      </c>
      <c r="AD69" s="6">
        <f t="shared" si="15"/>
        <v>64</v>
      </c>
      <c r="AE69" s="7">
        <f t="shared" si="53"/>
        <v>46235</v>
      </c>
      <c r="AF69" s="20">
        <f t="shared" si="39"/>
        <v>0</v>
      </c>
      <c r="AG69" s="20">
        <f t="shared" si="16"/>
        <v>0</v>
      </c>
      <c r="AH69" s="20">
        <f t="shared" si="54"/>
        <v>0</v>
      </c>
      <c r="AI69" s="20">
        <f t="shared" si="17"/>
        <v>0</v>
      </c>
      <c r="AK69" s="6">
        <f t="shared" si="18"/>
        <v>64</v>
      </c>
      <c r="AL69" s="7">
        <f t="shared" si="55"/>
        <v>46235</v>
      </c>
      <c r="AM69" s="20">
        <f t="shared" si="40"/>
        <v>0</v>
      </c>
      <c r="AN69" s="20">
        <f t="shared" si="19"/>
        <v>0</v>
      </c>
      <c r="AO69" s="20">
        <f t="shared" si="56"/>
        <v>0</v>
      </c>
      <c r="AP69" s="20">
        <f t="shared" si="20"/>
        <v>0</v>
      </c>
      <c r="AR69" s="6">
        <f t="shared" si="21"/>
        <v>64</v>
      </c>
      <c r="AS69" s="7">
        <f t="shared" si="57"/>
        <v>46235</v>
      </c>
      <c r="AT69" s="20">
        <f t="shared" si="41"/>
        <v>0</v>
      </c>
      <c r="AU69" s="20">
        <f t="shared" si="22"/>
        <v>0</v>
      </c>
      <c r="AV69" s="20">
        <f t="shared" si="58"/>
        <v>0</v>
      </c>
      <c r="AW69" s="20">
        <f t="shared" si="23"/>
        <v>0</v>
      </c>
      <c r="AY69" s="6">
        <f t="shared" si="24"/>
        <v>64</v>
      </c>
      <c r="AZ69" s="7">
        <f t="shared" si="59"/>
        <v>46235</v>
      </c>
      <c r="BA69" s="20">
        <f t="shared" si="42"/>
        <v>0</v>
      </c>
      <c r="BB69" s="20">
        <f t="shared" si="25"/>
        <v>0</v>
      </c>
      <c r="BC69" s="20">
        <f t="shared" si="60"/>
        <v>0</v>
      </c>
      <c r="BD69" s="20">
        <f t="shared" si="26"/>
        <v>0</v>
      </c>
      <c r="BF69" s="6">
        <f t="shared" si="27"/>
        <v>64</v>
      </c>
      <c r="BG69" s="7">
        <f t="shared" si="61"/>
        <v>46235</v>
      </c>
      <c r="BH69" s="20">
        <f t="shared" si="43"/>
        <v>0</v>
      </c>
      <c r="BI69" s="20">
        <f t="shared" si="28"/>
        <v>0</v>
      </c>
      <c r="BJ69" s="20">
        <f t="shared" si="62"/>
        <v>0</v>
      </c>
      <c r="BK69" s="20">
        <f t="shared" si="29"/>
        <v>0</v>
      </c>
      <c r="BM69" s="6">
        <f t="shared" si="30"/>
        <v>64</v>
      </c>
      <c r="BN69" s="7">
        <f t="shared" si="63"/>
        <v>46235</v>
      </c>
      <c r="BO69" s="20">
        <f t="shared" si="44"/>
        <v>0</v>
      </c>
      <c r="BP69" s="20">
        <f t="shared" si="31"/>
        <v>0</v>
      </c>
      <c r="BQ69" s="20">
        <f t="shared" si="64"/>
        <v>0</v>
      </c>
      <c r="BR69" s="20">
        <f t="shared" si="32"/>
        <v>0</v>
      </c>
      <c r="BT69" s="6">
        <f t="shared" si="33"/>
        <v>64</v>
      </c>
      <c r="BU69" s="7">
        <f t="shared" si="65"/>
        <v>46235</v>
      </c>
      <c r="BV69" s="20">
        <f t="shared" si="66"/>
        <v>4386.1274856773525</v>
      </c>
      <c r="BW69" s="20">
        <f t="shared" si="67"/>
        <v>69.056626113213042</v>
      </c>
      <c r="BX69" s="20">
        <f t="shared" si="68"/>
        <v>4455.1841117905651</v>
      </c>
      <c r="BY69" s="20">
        <f t="shared" si="69"/>
        <v>208</v>
      </c>
    </row>
    <row r="70" spans="2:77" ht="20" customHeight="1" thickBot="1" x14ac:dyDescent="0.25">
      <c r="B70" s="6">
        <f t="shared" si="34"/>
        <v>65</v>
      </c>
      <c r="C70" s="7">
        <f t="shared" si="45"/>
        <v>46266</v>
      </c>
      <c r="D70" s="20">
        <f t="shared" si="35"/>
        <v>525.00617735347373</v>
      </c>
      <c r="E70" s="20">
        <f t="shared" si="4"/>
        <v>12.928277117329289</v>
      </c>
      <c r="F70" s="20">
        <f t="shared" si="46"/>
        <v>537.93445447080308</v>
      </c>
      <c r="G70" s="20">
        <f t="shared" si="5"/>
        <v>88</v>
      </c>
      <c r="I70" s="6">
        <f t="shared" si="6"/>
        <v>65</v>
      </c>
      <c r="J70" s="7">
        <f t="shared" si="47"/>
        <v>46266</v>
      </c>
      <c r="K70" s="20">
        <f t="shared" si="36"/>
        <v>0</v>
      </c>
      <c r="L70" s="20">
        <f t="shared" si="7"/>
        <v>0</v>
      </c>
      <c r="M70" s="20">
        <f t="shared" si="48"/>
        <v>0</v>
      </c>
      <c r="N70" s="20">
        <f t="shared" si="8"/>
        <v>0</v>
      </c>
      <c r="P70" s="6">
        <f t="shared" si="9"/>
        <v>65</v>
      </c>
      <c r="Q70" s="7">
        <f t="shared" si="49"/>
        <v>46266</v>
      </c>
      <c r="R70" s="20">
        <f t="shared" si="37"/>
        <v>3722.1779344370916</v>
      </c>
      <c r="S70" s="20">
        <f t="shared" si="10"/>
        <v>53.382235209718623</v>
      </c>
      <c r="T70" s="20">
        <f t="shared" si="50"/>
        <v>3775.5601696468102</v>
      </c>
      <c r="U70" s="20">
        <f t="shared" si="11"/>
        <v>120</v>
      </c>
      <c r="W70" s="6">
        <f t="shared" si="12"/>
        <v>65</v>
      </c>
      <c r="X70" s="7">
        <f t="shared" si="51"/>
        <v>46266</v>
      </c>
      <c r="Y70" s="20">
        <f t="shared" si="38"/>
        <v>0</v>
      </c>
      <c r="Z70" s="20">
        <f t="shared" si="13"/>
        <v>0</v>
      </c>
      <c r="AA70" s="20">
        <f t="shared" si="52"/>
        <v>0</v>
      </c>
      <c r="AB70" s="20">
        <f t="shared" si="14"/>
        <v>0</v>
      </c>
      <c r="AD70" s="6">
        <f t="shared" si="15"/>
        <v>65</v>
      </c>
      <c r="AE70" s="7">
        <f t="shared" si="53"/>
        <v>46266</v>
      </c>
      <c r="AF70" s="20">
        <f t="shared" si="39"/>
        <v>0</v>
      </c>
      <c r="AG70" s="20">
        <f t="shared" si="16"/>
        <v>0</v>
      </c>
      <c r="AH70" s="20">
        <f t="shared" si="54"/>
        <v>0</v>
      </c>
      <c r="AI70" s="20">
        <f t="shared" si="17"/>
        <v>0</v>
      </c>
      <c r="AK70" s="6">
        <f t="shared" si="18"/>
        <v>65</v>
      </c>
      <c r="AL70" s="7">
        <f t="shared" si="55"/>
        <v>46266</v>
      </c>
      <c r="AM70" s="20">
        <f t="shared" si="40"/>
        <v>0</v>
      </c>
      <c r="AN70" s="20">
        <f t="shared" si="19"/>
        <v>0</v>
      </c>
      <c r="AO70" s="20">
        <f t="shared" si="56"/>
        <v>0</v>
      </c>
      <c r="AP70" s="20">
        <f t="shared" si="20"/>
        <v>0</v>
      </c>
      <c r="AR70" s="6">
        <f t="shared" si="21"/>
        <v>65</v>
      </c>
      <c r="AS70" s="7">
        <f t="shared" si="57"/>
        <v>46266</v>
      </c>
      <c r="AT70" s="20">
        <f t="shared" si="41"/>
        <v>0</v>
      </c>
      <c r="AU70" s="20">
        <f t="shared" si="22"/>
        <v>0</v>
      </c>
      <c r="AV70" s="20">
        <f t="shared" si="58"/>
        <v>0</v>
      </c>
      <c r="AW70" s="20">
        <f t="shared" si="23"/>
        <v>0</v>
      </c>
      <c r="AY70" s="6">
        <f t="shared" si="24"/>
        <v>65</v>
      </c>
      <c r="AZ70" s="7">
        <f t="shared" si="59"/>
        <v>46266</v>
      </c>
      <c r="BA70" s="20">
        <f t="shared" si="42"/>
        <v>0</v>
      </c>
      <c r="BB70" s="20">
        <f t="shared" si="25"/>
        <v>0</v>
      </c>
      <c r="BC70" s="20">
        <f t="shared" si="60"/>
        <v>0</v>
      </c>
      <c r="BD70" s="20">
        <f t="shared" si="26"/>
        <v>0</v>
      </c>
      <c r="BF70" s="6">
        <f t="shared" si="27"/>
        <v>65</v>
      </c>
      <c r="BG70" s="7">
        <f t="shared" si="61"/>
        <v>46266</v>
      </c>
      <c r="BH70" s="20">
        <f t="shared" si="43"/>
        <v>0</v>
      </c>
      <c r="BI70" s="20">
        <f t="shared" si="28"/>
        <v>0</v>
      </c>
      <c r="BJ70" s="20">
        <f t="shared" si="62"/>
        <v>0</v>
      </c>
      <c r="BK70" s="20">
        <f t="shared" si="29"/>
        <v>0</v>
      </c>
      <c r="BM70" s="6">
        <f t="shared" si="30"/>
        <v>65</v>
      </c>
      <c r="BN70" s="7">
        <f t="shared" si="63"/>
        <v>46266</v>
      </c>
      <c r="BO70" s="20">
        <f t="shared" si="44"/>
        <v>0</v>
      </c>
      <c r="BP70" s="20">
        <f t="shared" si="31"/>
        <v>0</v>
      </c>
      <c r="BQ70" s="20">
        <f t="shared" si="64"/>
        <v>0</v>
      </c>
      <c r="BR70" s="20">
        <f t="shared" si="32"/>
        <v>0</v>
      </c>
      <c r="BT70" s="6">
        <f t="shared" si="33"/>
        <v>65</v>
      </c>
      <c r="BU70" s="7">
        <f t="shared" si="65"/>
        <v>46266</v>
      </c>
      <c r="BV70" s="20">
        <f t="shared" ref="BV70:BV76" si="70">D70+K70+R70+Y70+AF70+AM70+AT70+BA70+BH70+BO70</f>
        <v>4247.1841117905651</v>
      </c>
      <c r="BW70" s="20">
        <f t="shared" ref="BW70:BW76" si="71">E70+L70+S70+Z70+AG70+AN70+AU70+BB70+BI70+BP70</f>
        <v>66.310512327047917</v>
      </c>
      <c r="BX70" s="20">
        <f t="shared" ref="BX70:BX76" si="72">F70+M70+T70+AA70+AH70+AO70+AV70+BC70+BJ70+BQ70</f>
        <v>4313.4946241176131</v>
      </c>
      <c r="BY70" s="20">
        <f t="shared" ref="BY70:BY76" si="73">G70+N70+U70+AB70+AI70+AP70+AW70+BD70+BK70+BR70</f>
        <v>208</v>
      </c>
    </row>
    <row r="71" spans="2:77" ht="20" customHeight="1" thickBot="1" x14ac:dyDescent="0.25">
      <c r="B71" s="6">
        <f t="shared" si="34"/>
        <v>66</v>
      </c>
      <c r="C71" s="7">
        <f t="shared" si="45"/>
        <v>46296</v>
      </c>
      <c r="D71" s="20">
        <f t="shared" si="35"/>
        <v>449.93445447080308</v>
      </c>
      <c r="E71" s="20">
        <f t="shared" ref="E71:E76" si="74">IF($G$3="",0,D71*$G$3/12)</f>
        <v>11.079635941343525</v>
      </c>
      <c r="F71" s="20">
        <f t="shared" si="46"/>
        <v>461.01409041214663</v>
      </c>
      <c r="G71" s="20">
        <f t="shared" ref="G71:G76" si="75">IF(F71=0,0,IF(F71&lt;G70,F71,G70))</f>
        <v>88</v>
      </c>
      <c r="I71" s="6">
        <f t="shared" ref="I71:I125" si="76">I70+1</f>
        <v>66</v>
      </c>
      <c r="J71" s="7">
        <f t="shared" si="47"/>
        <v>46296</v>
      </c>
      <c r="K71" s="20">
        <f t="shared" si="36"/>
        <v>0</v>
      </c>
      <c r="L71" s="20">
        <f t="shared" ref="L71:L76" si="77">IF($N$3="",0,K71*$N$3/12)</f>
        <v>0</v>
      </c>
      <c r="M71" s="20">
        <f t="shared" si="48"/>
        <v>0</v>
      </c>
      <c r="N71" s="20">
        <f t="shared" ref="N71:N76" si="78">IF(M71=0,0,IF(M71&lt;N70,M71,N70))</f>
        <v>0</v>
      </c>
      <c r="P71" s="6">
        <f t="shared" ref="P71:P125" si="79">P70+1</f>
        <v>66</v>
      </c>
      <c r="Q71" s="7">
        <f t="shared" si="49"/>
        <v>46296</v>
      </c>
      <c r="R71" s="20">
        <f t="shared" si="37"/>
        <v>3655.5601696468102</v>
      </c>
      <c r="S71" s="20">
        <f t="shared" ref="S71:S76" si="80">R71*$U$3/12</f>
        <v>52.426825433018003</v>
      </c>
      <c r="T71" s="20">
        <f t="shared" si="50"/>
        <v>3707.9869950798284</v>
      </c>
      <c r="U71" s="20">
        <f t="shared" ref="U71:U76" si="81">IF(T71=0,0,IF(T71&lt;U70,T71,U70))</f>
        <v>120</v>
      </c>
      <c r="W71" s="6">
        <f t="shared" ref="W71:W125" si="82">W70+1</f>
        <v>66</v>
      </c>
      <c r="X71" s="7">
        <f t="shared" si="51"/>
        <v>46296</v>
      </c>
      <c r="Y71" s="20">
        <f t="shared" si="38"/>
        <v>0</v>
      </c>
      <c r="Z71" s="20">
        <f t="shared" ref="Z71:Z76" si="83">IF($AB$3="",0,Y71*$AB$3/12)</f>
        <v>0</v>
      </c>
      <c r="AA71" s="20">
        <f t="shared" si="52"/>
        <v>0</v>
      </c>
      <c r="AB71" s="20">
        <f t="shared" ref="AB71:AB76" si="84">IF(AA71=0,0,IF(AA71&lt;AB70,AA71,AB70))</f>
        <v>0</v>
      </c>
      <c r="AD71" s="6">
        <f t="shared" ref="AD71:AD125" si="85">AD70+1</f>
        <v>66</v>
      </c>
      <c r="AE71" s="7">
        <f t="shared" si="53"/>
        <v>46296</v>
      </c>
      <c r="AF71" s="20">
        <f t="shared" si="39"/>
        <v>0</v>
      </c>
      <c r="AG71" s="20">
        <f t="shared" ref="AG71:AG76" si="86">IF($AI$3="",0,AF71*$AI$3/12)</f>
        <v>0</v>
      </c>
      <c r="AH71" s="20">
        <f t="shared" si="54"/>
        <v>0</v>
      </c>
      <c r="AI71" s="20">
        <f t="shared" ref="AI71:AI76" si="87">IF(AH71=0,0,IF(AH71&lt;AI70,AH71,AI70))</f>
        <v>0</v>
      </c>
      <c r="AK71" s="6">
        <f t="shared" ref="AK71:AK125" si="88">AK70+1</f>
        <v>66</v>
      </c>
      <c r="AL71" s="7">
        <f t="shared" si="55"/>
        <v>46296</v>
      </c>
      <c r="AM71" s="20">
        <f t="shared" si="40"/>
        <v>0</v>
      </c>
      <c r="AN71" s="20">
        <f t="shared" ref="AN71:AN76" si="89">IF($AP$3="",0,AM71*$AP$3/12)</f>
        <v>0</v>
      </c>
      <c r="AO71" s="20">
        <f t="shared" si="56"/>
        <v>0</v>
      </c>
      <c r="AP71" s="20">
        <f t="shared" ref="AP71:AP76" si="90">IF(AO71=0,0,IF(AO71&lt;AP70,AO71,AP70))</f>
        <v>0</v>
      </c>
      <c r="AR71" s="6">
        <f t="shared" ref="AR71:AR125" si="91">AR70+1</f>
        <v>66</v>
      </c>
      <c r="AS71" s="7">
        <f t="shared" si="57"/>
        <v>46296</v>
      </c>
      <c r="AT71" s="20">
        <f t="shared" si="41"/>
        <v>0</v>
      </c>
      <c r="AU71" s="20">
        <f t="shared" ref="AU71:AU76" si="92">IF($AW$3="",0,AT71*$AW$3/12)</f>
        <v>0</v>
      </c>
      <c r="AV71" s="20">
        <f t="shared" si="58"/>
        <v>0</v>
      </c>
      <c r="AW71" s="20">
        <f t="shared" ref="AW71:AW76" si="93">IF(AV71=0,0,IF(AV71&lt;AW70,AV71,AW70))</f>
        <v>0</v>
      </c>
      <c r="AY71" s="6">
        <f t="shared" ref="AY71:AY125" si="94">AY70+1</f>
        <v>66</v>
      </c>
      <c r="AZ71" s="7">
        <f t="shared" si="59"/>
        <v>46296</v>
      </c>
      <c r="BA71" s="20">
        <f t="shared" si="42"/>
        <v>0</v>
      </c>
      <c r="BB71" s="20">
        <f t="shared" ref="BB71:BB76" si="95">IF($BD$3="",0,BA71*$BD$3/12)</f>
        <v>0</v>
      </c>
      <c r="BC71" s="20">
        <f t="shared" si="60"/>
        <v>0</v>
      </c>
      <c r="BD71" s="20">
        <f t="shared" ref="BD71:BD76" si="96">IF(BC71=0,0,IF(BC71&lt;BD70,BC71,BD70))</f>
        <v>0</v>
      </c>
      <c r="BF71" s="6">
        <f t="shared" ref="BF71:BF125" si="97">BF70+1</f>
        <v>66</v>
      </c>
      <c r="BG71" s="7">
        <f t="shared" si="61"/>
        <v>46296</v>
      </c>
      <c r="BH71" s="20">
        <f t="shared" si="43"/>
        <v>0</v>
      </c>
      <c r="BI71" s="20">
        <f t="shared" ref="BI71:BI76" si="98">IF($BK$3="",0,BH71*$BK$3/12)</f>
        <v>0</v>
      </c>
      <c r="BJ71" s="20">
        <f t="shared" si="62"/>
        <v>0</v>
      </c>
      <c r="BK71" s="20">
        <f t="shared" ref="BK71:BK76" si="99">IF(BJ71=0,0,IF(BJ71&lt;BK70,BJ71,BK70))</f>
        <v>0</v>
      </c>
      <c r="BM71" s="6">
        <f t="shared" ref="BM71:BM125" si="100">BM70+1</f>
        <v>66</v>
      </c>
      <c r="BN71" s="7">
        <f t="shared" si="63"/>
        <v>46296</v>
      </c>
      <c r="BO71" s="20">
        <f t="shared" si="44"/>
        <v>0</v>
      </c>
      <c r="BP71" s="20">
        <f t="shared" ref="BP71:BP76" si="101">IF($BR$3="",0,BO71*$BR$3/12)</f>
        <v>0</v>
      </c>
      <c r="BQ71" s="20">
        <f t="shared" si="64"/>
        <v>0</v>
      </c>
      <c r="BR71" s="20">
        <f t="shared" ref="BR71:BR76" si="102">IF(BQ71=0,0,IF(BQ71&lt;BR70,BQ71,BR70))</f>
        <v>0</v>
      </c>
      <c r="BT71" s="6">
        <f t="shared" ref="BT71:BT125" si="103">BT70+1</f>
        <v>66</v>
      </c>
      <c r="BU71" s="7">
        <f t="shared" si="65"/>
        <v>46296</v>
      </c>
      <c r="BV71" s="20">
        <f t="shared" si="70"/>
        <v>4105.4946241176131</v>
      </c>
      <c r="BW71" s="20">
        <f t="shared" si="71"/>
        <v>63.506461374361528</v>
      </c>
      <c r="BX71" s="20">
        <f t="shared" si="72"/>
        <v>4169.0010854919747</v>
      </c>
      <c r="BY71" s="20">
        <f t="shared" si="73"/>
        <v>208</v>
      </c>
    </row>
    <row r="72" spans="2:77" ht="20" customHeight="1" thickBot="1" x14ac:dyDescent="0.25">
      <c r="B72" s="6">
        <f t="shared" ref="B72:B76" si="104">B71+1</f>
        <v>67</v>
      </c>
      <c r="C72" s="7">
        <f t="shared" si="45"/>
        <v>46327</v>
      </c>
      <c r="D72" s="20">
        <f t="shared" ref="D72:D76" si="105">F71-G71</f>
        <v>373.01409041214663</v>
      </c>
      <c r="E72" s="20">
        <f t="shared" si="74"/>
        <v>9.1854719763991106</v>
      </c>
      <c r="F72" s="20">
        <f t="shared" si="46"/>
        <v>382.19956238854576</v>
      </c>
      <c r="G72" s="20">
        <f t="shared" si="75"/>
        <v>88</v>
      </c>
      <c r="I72" s="6">
        <f t="shared" si="76"/>
        <v>67</v>
      </c>
      <c r="J72" s="7">
        <f t="shared" si="47"/>
        <v>46327</v>
      </c>
      <c r="K72" s="20">
        <f t="shared" ref="K72:K76" si="106">M71-N71</f>
        <v>0</v>
      </c>
      <c r="L72" s="20">
        <f t="shared" si="77"/>
        <v>0</v>
      </c>
      <c r="M72" s="20">
        <f t="shared" si="48"/>
        <v>0</v>
      </c>
      <c r="N72" s="20">
        <f t="shared" si="78"/>
        <v>0</v>
      </c>
      <c r="P72" s="6">
        <f t="shared" si="79"/>
        <v>67</v>
      </c>
      <c r="Q72" s="7">
        <f t="shared" si="49"/>
        <v>46327</v>
      </c>
      <c r="R72" s="20">
        <f t="shared" ref="R72:R76" si="107">T71-U71</f>
        <v>3587.9869950798284</v>
      </c>
      <c r="S72" s="20">
        <f t="shared" si="80"/>
        <v>51.457713487769873</v>
      </c>
      <c r="T72" s="20">
        <f t="shared" si="50"/>
        <v>3639.4447085675984</v>
      </c>
      <c r="U72" s="20">
        <f t="shared" si="81"/>
        <v>120</v>
      </c>
      <c r="W72" s="6">
        <f t="shared" si="82"/>
        <v>67</v>
      </c>
      <c r="X72" s="7">
        <f t="shared" si="51"/>
        <v>46327</v>
      </c>
      <c r="Y72" s="20">
        <f t="shared" ref="Y72:Y76" si="108">AA71-AB71</f>
        <v>0</v>
      </c>
      <c r="Z72" s="20">
        <f t="shared" si="83"/>
        <v>0</v>
      </c>
      <c r="AA72" s="20">
        <f t="shared" si="52"/>
        <v>0</v>
      </c>
      <c r="AB72" s="20">
        <f t="shared" si="84"/>
        <v>0</v>
      </c>
      <c r="AD72" s="6">
        <f t="shared" si="85"/>
        <v>67</v>
      </c>
      <c r="AE72" s="7">
        <f t="shared" si="53"/>
        <v>46327</v>
      </c>
      <c r="AF72" s="20">
        <f t="shared" ref="AF72:AF76" si="109">AH71-AI71</f>
        <v>0</v>
      </c>
      <c r="AG72" s="20">
        <f t="shared" si="86"/>
        <v>0</v>
      </c>
      <c r="AH72" s="20">
        <f t="shared" si="54"/>
        <v>0</v>
      </c>
      <c r="AI72" s="20">
        <f t="shared" si="87"/>
        <v>0</v>
      </c>
      <c r="AK72" s="6">
        <f t="shared" si="88"/>
        <v>67</v>
      </c>
      <c r="AL72" s="7">
        <f t="shared" si="55"/>
        <v>46327</v>
      </c>
      <c r="AM72" s="20">
        <f t="shared" ref="AM72:AM76" si="110">AO71-AP71</f>
        <v>0</v>
      </c>
      <c r="AN72" s="20">
        <f t="shared" si="89"/>
        <v>0</v>
      </c>
      <c r="AO72" s="20">
        <f t="shared" si="56"/>
        <v>0</v>
      </c>
      <c r="AP72" s="20">
        <f t="shared" si="90"/>
        <v>0</v>
      </c>
      <c r="AR72" s="6">
        <f t="shared" si="91"/>
        <v>67</v>
      </c>
      <c r="AS72" s="7">
        <f t="shared" si="57"/>
        <v>46327</v>
      </c>
      <c r="AT72" s="20">
        <f t="shared" ref="AT72:AT76" si="111">AV71-AW71</f>
        <v>0</v>
      </c>
      <c r="AU72" s="20">
        <f t="shared" si="92"/>
        <v>0</v>
      </c>
      <c r="AV72" s="20">
        <f t="shared" si="58"/>
        <v>0</v>
      </c>
      <c r="AW72" s="20">
        <f t="shared" si="93"/>
        <v>0</v>
      </c>
      <c r="AY72" s="6">
        <f t="shared" si="94"/>
        <v>67</v>
      </c>
      <c r="AZ72" s="7">
        <f t="shared" si="59"/>
        <v>46327</v>
      </c>
      <c r="BA72" s="20">
        <f t="shared" ref="BA72:BA76" si="112">BC71-BD71</f>
        <v>0</v>
      </c>
      <c r="BB72" s="20">
        <f t="shared" si="95"/>
        <v>0</v>
      </c>
      <c r="BC72" s="20">
        <f t="shared" si="60"/>
        <v>0</v>
      </c>
      <c r="BD72" s="20">
        <f t="shared" si="96"/>
        <v>0</v>
      </c>
      <c r="BF72" s="6">
        <f t="shared" si="97"/>
        <v>67</v>
      </c>
      <c r="BG72" s="7">
        <f t="shared" si="61"/>
        <v>46327</v>
      </c>
      <c r="BH72" s="20">
        <f t="shared" ref="BH72:BH76" si="113">BJ71-BK71</f>
        <v>0</v>
      </c>
      <c r="BI72" s="20">
        <f t="shared" si="98"/>
        <v>0</v>
      </c>
      <c r="BJ72" s="20">
        <f t="shared" si="62"/>
        <v>0</v>
      </c>
      <c r="BK72" s="20">
        <f t="shared" si="99"/>
        <v>0</v>
      </c>
      <c r="BM72" s="6">
        <f t="shared" si="100"/>
        <v>67</v>
      </c>
      <c r="BN72" s="7">
        <f t="shared" si="63"/>
        <v>46327</v>
      </c>
      <c r="BO72" s="20">
        <f t="shared" ref="BO72:BO76" si="114">BQ71-BR71</f>
        <v>0</v>
      </c>
      <c r="BP72" s="20">
        <f t="shared" si="101"/>
        <v>0</v>
      </c>
      <c r="BQ72" s="20">
        <f t="shared" si="64"/>
        <v>0</v>
      </c>
      <c r="BR72" s="20">
        <f t="shared" si="102"/>
        <v>0</v>
      </c>
      <c r="BT72" s="6">
        <f t="shared" si="103"/>
        <v>67</v>
      </c>
      <c r="BU72" s="7">
        <f t="shared" si="65"/>
        <v>46327</v>
      </c>
      <c r="BV72" s="20">
        <f t="shared" si="70"/>
        <v>3961.0010854919751</v>
      </c>
      <c r="BW72" s="20">
        <f t="shared" si="71"/>
        <v>60.64318546416898</v>
      </c>
      <c r="BX72" s="20">
        <f t="shared" si="72"/>
        <v>4021.6442709561443</v>
      </c>
      <c r="BY72" s="20">
        <f t="shared" si="73"/>
        <v>208</v>
      </c>
    </row>
    <row r="73" spans="2:77" ht="20" customHeight="1" thickBot="1" x14ac:dyDescent="0.25">
      <c r="B73" s="6">
        <f t="shared" si="104"/>
        <v>68</v>
      </c>
      <c r="C73" s="7">
        <f t="shared" si="45"/>
        <v>46357</v>
      </c>
      <c r="D73" s="20">
        <f t="shared" si="105"/>
        <v>294.19956238854576</v>
      </c>
      <c r="E73" s="20">
        <f t="shared" si="74"/>
        <v>7.2446642238179386</v>
      </c>
      <c r="F73" s="20">
        <f t="shared" si="46"/>
        <v>301.44422661236371</v>
      </c>
      <c r="G73" s="20">
        <f t="shared" si="75"/>
        <v>88</v>
      </c>
      <c r="I73" s="6">
        <f t="shared" si="76"/>
        <v>68</v>
      </c>
      <c r="J73" s="7">
        <f t="shared" si="47"/>
        <v>46357</v>
      </c>
      <c r="K73" s="20">
        <f t="shared" si="106"/>
        <v>0</v>
      </c>
      <c r="L73" s="20">
        <f t="shared" si="77"/>
        <v>0</v>
      </c>
      <c r="M73" s="20">
        <f t="shared" si="48"/>
        <v>0</v>
      </c>
      <c r="N73" s="20">
        <f t="shared" si="78"/>
        <v>0</v>
      </c>
      <c r="P73" s="6">
        <f t="shared" si="79"/>
        <v>68</v>
      </c>
      <c r="Q73" s="7">
        <f t="shared" si="49"/>
        <v>46357</v>
      </c>
      <c r="R73" s="20">
        <f t="shared" si="107"/>
        <v>3519.4447085675984</v>
      </c>
      <c r="S73" s="20">
        <f t="shared" si="80"/>
        <v>50.47470286204031</v>
      </c>
      <c r="T73" s="20">
        <f t="shared" si="50"/>
        <v>3569.9194114296388</v>
      </c>
      <c r="U73" s="20">
        <f t="shared" si="81"/>
        <v>120</v>
      </c>
      <c r="W73" s="6">
        <f t="shared" si="82"/>
        <v>68</v>
      </c>
      <c r="X73" s="7">
        <f t="shared" si="51"/>
        <v>46357</v>
      </c>
      <c r="Y73" s="20">
        <f t="shared" si="108"/>
        <v>0</v>
      </c>
      <c r="Z73" s="20">
        <f t="shared" si="83"/>
        <v>0</v>
      </c>
      <c r="AA73" s="20">
        <f t="shared" si="52"/>
        <v>0</v>
      </c>
      <c r="AB73" s="20">
        <f t="shared" si="84"/>
        <v>0</v>
      </c>
      <c r="AD73" s="6">
        <f t="shared" si="85"/>
        <v>68</v>
      </c>
      <c r="AE73" s="7">
        <f t="shared" si="53"/>
        <v>46357</v>
      </c>
      <c r="AF73" s="20">
        <f t="shared" si="109"/>
        <v>0</v>
      </c>
      <c r="AG73" s="20">
        <f t="shared" si="86"/>
        <v>0</v>
      </c>
      <c r="AH73" s="20">
        <f t="shared" si="54"/>
        <v>0</v>
      </c>
      <c r="AI73" s="20">
        <f t="shared" si="87"/>
        <v>0</v>
      </c>
      <c r="AK73" s="6">
        <f t="shared" si="88"/>
        <v>68</v>
      </c>
      <c r="AL73" s="7">
        <f t="shared" si="55"/>
        <v>46357</v>
      </c>
      <c r="AM73" s="20">
        <f t="shared" si="110"/>
        <v>0</v>
      </c>
      <c r="AN73" s="20">
        <f t="shared" si="89"/>
        <v>0</v>
      </c>
      <c r="AO73" s="20">
        <f t="shared" si="56"/>
        <v>0</v>
      </c>
      <c r="AP73" s="20">
        <f t="shared" si="90"/>
        <v>0</v>
      </c>
      <c r="AR73" s="6">
        <f t="shared" si="91"/>
        <v>68</v>
      </c>
      <c r="AS73" s="7">
        <f t="shared" si="57"/>
        <v>46357</v>
      </c>
      <c r="AT73" s="20">
        <f t="shared" si="111"/>
        <v>0</v>
      </c>
      <c r="AU73" s="20">
        <f t="shared" si="92"/>
        <v>0</v>
      </c>
      <c r="AV73" s="20">
        <f t="shared" si="58"/>
        <v>0</v>
      </c>
      <c r="AW73" s="20">
        <f t="shared" si="93"/>
        <v>0</v>
      </c>
      <c r="AY73" s="6">
        <f t="shared" si="94"/>
        <v>68</v>
      </c>
      <c r="AZ73" s="7">
        <f t="shared" si="59"/>
        <v>46357</v>
      </c>
      <c r="BA73" s="20">
        <f t="shared" si="112"/>
        <v>0</v>
      </c>
      <c r="BB73" s="20">
        <f t="shared" si="95"/>
        <v>0</v>
      </c>
      <c r="BC73" s="20">
        <f t="shared" si="60"/>
        <v>0</v>
      </c>
      <c r="BD73" s="20">
        <f t="shared" si="96"/>
        <v>0</v>
      </c>
      <c r="BF73" s="6">
        <f t="shared" si="97"/>
        <v>68</v>
      </c>
      <c r="BG73" s="7">
        <f t="shared" si="61"/>
        <v>46357</v>
      </c>
      <c r="BH73" s="20">
        <f t="shared" si="113"/>
        <v>0</v>
      </c>
      <c r="BI73" s="20">
        <f t="shared" si="98"/>
        <v>0</v>
      </c>
      <c r="BJ73" s="20">
        <f t="shared" si="62"/>
        <v>0</v>
      </c>
      <c r="BK73" s="20">
        <f t="shared" si="99"/>
        <v>0</v>
      </c>
      <c r="BM73" s="6">
        <f t="shared" si="100"/>
        <v>68</v>
      </c>
      <c r="BN73" s="7">
        <f t="shared" si="63"/>
        <v>46357</v>
      </c>
      <c r="BO73" s="20">
        <f t="shared" si="114"/>
        <v>0</v>
      </c>
      <c r="BP73" s="20">
        <f t="shared" si="101"/>
        <v>0</v>
      </c>
      <c r="BQ73" s="20">
        <f t="shared" si="64"/>
        <v>0</v>
      </c>
      <c r="BR73" s="20">
        <f t="shared" si="102"/>
        <v>0</v>
      </c>
      <c r="BT73" s="6">
        <f t="shared" si="103"/>
        <v>68</v>
      </c>
      <c r="BU73" s="7">
        <f t="shared" si="65"/>
        <v>46357</v>
      </c>
      <c r="BV73" s="20">
        <f t="shared" si="70"/>
        <v>3813.6442709561443</v>
      </c>
      <c r="BW73" s="20">
        <f t="shared" si="71"/>
        <v>57.719367085858252</v>
      </c>
      <c r="BX73" s="20">
        <f t="shared" si="72"/>
        <v>3871.3636380420025</v>
      </c>
      <c r="BY73" s="20">
        <f t="shared" si="73"/>
        <v>208</v>
      </c>
    </row>
    <row r="74" spans="2:77" ht="20" customHeight="1" thickBot="1" x14ac:dyDescent="0.25">
      <c r="B74" s="6">
        <f t="shared" si="104"/>
        <v>69</v>
      </c>
      <c r="C74" s="7">
        <f t="shared" ref="C74:C125" si="115">EDATE(C73,1)</f>
        <v>46388</v>
      </c>
      <c r="D74" s="20">
        <f t="shared" si="105"/>
        <v>213.44422661236371</v>
      </c>
      <c r="E74" s="20">
        <f t="shared" si="74"/>
        <v>5.2560640803294563</v>
      </c>
      <c r="F74" s="20">
        <f t="shared" ref="F74:F76" si="116">SUM(D74:E74)</f>
        <v>218.70029069269316</v>
      </c>
      <c r="G74" s="20">
        <f t="shared" si="75"/>
        <v>88</v>
      </c>
      <c r="I74" s="6">
        <f t="shared" si="76"/>
        <v>69</v>
      </c>
      <c r="J74" s="7">
        <f t="shared" ref="J74:J125" si="117">EDATE(J73,1)</f>
        <v>46388</v>
      </c>
      <c r="K74" s="20">
        <f t="shared" si="106"/>
        <v>0</v>
      </c>
      <c r="L74" s="20">
        <f t="shared" si="77"/>
        <v>0</v>
      </c>
      <c r="M74" s="20">
        <f t="shared" ref="M74:M76" si="118">SUM(K74:L74)</f>
        <v>0</v>
      </c>
      <c r="N74" s="20">
        <f t="shared" si="78"/>
        <v>0</v>
      </c>
      <c r="P74" s="6">
        <f t="shared" si="79"/>
        <v>69</v>
      </c>
      <c r="Q74" s="7">
        <f t="shared" ref="Q74:Q125" si="119">EDATE(Q73,1)</f>
        <v>46388</v>
      </c>
      <c r="R74" s="20">
        <f t="shared" si="107"/>
        <v>3449.9194114296388</v>
      </c>
      <c r="S74" s="20">
        <f t="shared" si="80"/>
        <v>49.477594225586735</v>
      </c>
      <c r="T74" s="20">
        <f t="shared" ref="T74:T76" si="120">SUM(R74:S74)</f>
        <v>3499.3970056552257</v>
      </c>
      <c r="U74" s="20">
        <f t="shared" si="81"/>
        <v>120</v>
      </c>
      <c r="W74" s="6">
        <f t="shared" si="82"/>
        <v>69</v>
      </c>
      <c r="X74" s="7">
        <f t="shared" ref="X74:X125" si="121">EDATE(X73,1)</f>
        <v>46388</v>
      </c>
      <c r="Y74" s="20">
        <f t="shared" si="108"/>
        <v>0</v>
      </c>
      <c r="Z74" s="20">
        <f t="shared" si="83"/>
        <v>0</v>
      </c>
      <c r="AA74" s="20">
        <f t="shared" ref="AA74:AA76" si="122">SUM(Y74:Z74)</f>
        <v>0</v>
      </c>
      <c r="AB74" s="20">
        <f t="shared" si="84"/>
        <v>0</v>
      </c>
      <c r="AD74" s="6">
        <f t="shared" si="85"/>
        <v>69</v>
      </c>
      <c r="AE74" s="7">
        <f t="shared" ref="AE74:AE125" si="123">EDATE(AE73,1)</f>
        <v>46388</v>
      </c>
      <c r="AF74" s="20">
        <f t="shared" si="109"/>
        <v>0</v>
      </c>
      <c r="AG74" s="20">
        <f t="shared" si="86"/>
        <v>0</v>
      </c>
      <c r="AH74" s="20">
        <f t="shared" ref="AH74:AH76" si="124">SUM(AF74:AG74)</f>
        <v>0</v>
      </c>
      <c r="AI74" s="20">
        <f t="shared" si="87"/>
        <v>0</v>
      </c>
      <c r="AK74" s="6">
        <f t="shared" si="88"/>
        <v>69</v>
      </c>
      <c r="AL74" s="7">
        <f t="shared" ref="AL74:AL125" si="125">EDATE(AL73,1)</f>
        <v>46388</v>
      </c>
      <c r="AM74" s="20">
        <f t="shared" si="110"/>
        <v>0</v>
      </c>
      <c r="AN74" s="20">
        <f t="shared" si="89"/>
        <v>0</v>
      </c>
      <c r="AO74" s="20">
        <f t="shared" ref="AO74:AO76" si="126">SUM(AM74:AN74)</f>
        <v>0</v>
      </c>
      <c r="AP74" s="20">
        <f t="shared" si="90"/>
        <v>0</v>
      </c>
      <c r="AR74" s="6">
        <f t="shared" si="91"/>
        <v>69</v>
      </c>
      <c r="AS74" s="7">
        <f t="shared" ref="AS74:AS125" si="127">EDATE(AS73,1)</f>
        <v>46388</v>
      </c>
      <c r="AT74" s="20">
        <f t="shared" si="111"/>
        <v>0</v>
      </c>
      <c r="AU74" s="20">
        <f t="shared" si="92"/>
        <v>0</v>
      </c>
      <c r="AV74" s="20">
        <f t="shared" ref="AV74:AV76" si="128">SUM(AT74:AU74)</f>
        <v>0</v>
      </c>
      <c r="AW74" s="20">
        <f t="shared" si="93"/>
        <v>0</v>
      </c>
      <c r="AY74" s="6">
        <f t="shared" si="94"/>
        <v>69</v>
      </c>
      <c r="AZ74" s="7">
        <f t="shared" ref="AZ74:AZ125" si="129">EDATE(AZ73,1)</f>
        <v>46388</v>
      </c>
      <c r="BA74" s="20">
        <f t="shared" si="112"/>
        <v>0</v>
      </c>
      <c r="BB74" s="20">
        <f t="shared" si="95"/>
        <v>0</v>
      </c>
      <c r="BC74" s="20">
        <f t="shared" ref="BC74:BC76" si="130">SUM(BA74:BB74)</f>
        <v>0</v>
      </c>
      <c r="BD74" s="20">
        <f t="shared" si="96"/>
        <v>0</v>
      </c>
      <c r="BF74" s="6">
        <f t="shared" si="97"/>
        <v>69</v>
      </c>
      <c r="BG74" s="7">
        <f t="shared" ref="BG74:BG125" si="131">EDATE(BG73,1)</f>
        <v>46388</v>
      </c>
      <c r="BH74" s="20">
        <f t="shared" si="113"/>
        <v>0</v>
      </c>
      <c r="BI74" s="20">
        <f t="shared" si="98"/>
        <v>0</v>
      </c>
      <c r="BJ74" s="20">
        <f t="shared" ref="BJ74:BJ76" si="132">SUM(BH74:BI74)</f>
        <v>0</v>
      </c>
      <c r="BK74" s="20">
        <f t="shared" si="99"/>
        <v>0</v>
      </c>
      <c r="BM74" s="6">
        <f t="shared" si="100"/>
        <v>69</v>
      </c>
      <c r="BN74" s="7">
        <f t="shared" ref="BN74:BN125" si="133">EDATE(BN73,1)</f>
        <v>46388</v>
      </c>
      <c r="BO74" s="20">
        <f t="shared" si="114"/>
        <v>0</v>
      </c>
      <c r="BP74" s="20">
        <f t="shared" si="101"/>
        <v>0</v>
      </c>
      <c r="BQ74" s="20">
        <f t="shared" ref="BQ74:BQ76" si="134">SUM(BO74:BP74)</f>
        <v>0</v>
      </c>
      <c r="BR74" s="20">
        <f t="shared" si="102"/>
        <v>0</v>
      </c>
      <c r="BT74" s="6">
        <f t="shared" si="103"/>
        <v>69</v>
      </c>
      <c r="BU74" s="7">
        <f t="shared" ref="BU74:BU125" si="135">EDATE(BU73,1)</f>
        <v>46388</v>
      </c>
      <c r="BV74" s="20">
        <f t="shared" si="70"/>
        <v>3663.3636380420025</v>
      </c>
      <c r="BW74" s="20">
        <f t="shared" si="71"/>
        <v>54.733658305916194</v>
      </c>
      <c r="BX74" s="20">
        <f t="shared" si="72"/>
        <v>3718.0972963479189</v>
      </c>
      <c r="BY74" s="20">
        <f t="shared" si="73"/>
        <v>208</v>
      </c>
    </row>
    <row r="75" spans="2:77" ht="20" customHeight="1" thickBot="1" x14ac:dyDescent="0.25">
      <c r="B75" s="6">
        <f t="shared" si="104"/>
        <v>70</v>
      </c>
      <c r="C75" s="7">
        <f t="shared" si="115"/>
        <v>46419</v>
      </c>
      <c r="D75" s="20">
        <f t="shared" si="105"/>
        <v>130.70029069269316</v>
      </c>
      <c r="E75" s="20">
        <f t="shared" si="74"/>
        <v>3.2184946583075686</v>
      </c>
      <c r="F75" s="20">
        <f t="shared" si="116"/>
        <v>133.91878535100074</v>
      </c>
      <c r="G75" s="20">
        <f t="shared" si="75"/>
        <v>88</v>
      </c>
      <c r="I75" s="6">
        <f t="shared" si="76"/>
        <v>70</v>
      </c>
      <c r="J75" s="7">
        <f t="shared" si="117"/>
        <v>46419</v>
      </c>
      <c r="K75" s="20">
        <f t="shared" si="106"/>
        <v>0</v>
      </c>
      <c r="L75" s="20">
        <f t="shared" si="77"/>
        <v>0</v>
      </c>
      <c r="M75" s="20">
        <f t="shared" si="118"/>
        <v>0</v>
      </c>
      <c r="N75" s="20">
        <f t="shared" si="78"/>
        <v>0</v>
      </c>
      <c r="P75" s="6">
        <f t="shared" si="79"/>
        <v>70</v>
      </c>
      <c r="Q75" s="7">
        <f t="shared" si="119"/>
        <v>46419</v>
      </c>
      <c r="R75" s="20">
        <f t="shared" si="107"/>
        <v>3379.3970056552257</v>
      </c>
      <c r="S75" s="20">
        <f t="shared" si="80"/>
        <v>48.466185389438692</v>
      </c>
      <c r="T75" s="20">
        <f t="shared" si="120"/>
        <v>3427.8631910446643</v>
      </c>
      <c r="U75" s="20">
        <f t="shared" si="81"/>
        <v>120</v>
      </c>
      <c r="W75" s="6">
        <f t="shared" si="82"/>
        <v>70</v>
      </c>
      <c r="X75" s="7">
        <f t="shared" si="121"/>
        <v>46419</v>
      </c>
      <c r="Y75" s="20">
        <f t="shared" si="108"/>
        <v>0</v>
      </c>
      <c r="Z75" s="20">
        <f t="shared" si="83"/>
        <v>0</v>
      </c>
      <c r="AA75" s="20">
        <f t="shared" si="122"/>
        <v>0</v>
      </c>
      <c r="AB75" s="20">
        <f t="shared" si="84"/>
        <v>0</v>
      </c>
      <c r="AD75" s="6">
        <f t="shared" si="85"/>
        <v>70</v>
      </c>
      <c r="AE75" s="7">
        <f t="shared" si="123"/>
        <v>46419</v>
      </c>
      <c r="AF75" s="20">
        <f t="shared" si="109"/>
        <v>0</v>
      </c>
      <c r="AG75" s="20">
        <f t="shared" si="86"/>
        <v>0</v>
      </c>
      <c r="AH75" s="20">
        <f t="shared" si="124"/>
        <v>0</v>
      </c>
      <c r="AI75" s="20">
        <f t="shared" si="87"/>
        <v>0</v>
      </c>
      <c r="AK75" s="6">
        <f t="shared" si="88"/>
        <v>70</v>
      </c>
      <c r="AL75" s="7">
        <f t="shared" si="125"/>
        <v>46419</v>
      </c>
      <c r="AM75" s="20">
        <f t="shared" si="110"/>
        <v>0</v>
      </c>
      <c r="AN75" s="20">
        <f t="shared" si="89"/>
        <v>0</v>
      </c>
      <c r="AO75" s="20">
        <f t="shared" si="126"/>
        <v>0</v>
      </c>
      <c r="AP75" s="20">
        <f t="shared" si="90"/>
        <v>0</v>
      </c>
      <c r="AR75" s="6">
        <f t="shared" si="91"/>
        <v>70</v>
      </c>
      <c r="AS75" s="7">
        <f t="shared" si="127"/>
        <v>46419</v>
      </c>
      <c r="AT75" s="20">
        <f t="shared" si="111"/>
        <v>0</v>
      </c>
      <c r="AU75" s="20">
        <f t="shared" si="92"/>
        <v>0</v>
      </c>
      <c r="AV75" s="20">
        <f t="shared" si="128"/>
        <v>0</v>
      </c>
      <c r="AW75" s="20">
        <f t="shared" si="93"/>
        <v>0</v>
      </c>
      <c r="AY75" s="6">
        <f t="shared" si="94"/>
        <v>70</v>
      </c>
      <c r="AZ75" s="7">
        <f t="shared" si="129"/>
        <v>46419</v>
      </c>
      <c r="BA75" s="20">
        <f t="shared" si="112"/>
        <v>0</v>
      </c>
      <c r="BB75" s="20">
        <f t="shared" si="95"/>
        <v>0</v>
      </c>
      <c r="BC75" s="20">
        <f t="shared" si="130"/>
        <v>0</v>
      </c>
      <c r="BD75" s="20">
        <f t="shared" si="96"/>
        <v>0</v>
      </c>
      <c r="BF75" s="6">
        <f t="shared" si="97"/>
        <v>70</v>
      </c>
      <c r="BG75" s="7">
        <f t="shared" si="131"/>
        <v>46419</v>
      </c>
      <c r="BH75" s="20">
        <f t="shared" si="113"/>
        <v>0</v>
      </c>
      <c r="BI75" s="20">
        <f t="shared" si="98"/>
        <v>0</v>
      </c>
      <c r="BJ75" s="20">
        <f t="shared" si="132"/>
        <v>0</v>
      </c>
      <c r="BK75" s="20">
        <f t="shared" si="99"/>
        <v>0</v>
      </c>
      <c r="BM75" s="6">
        <f t="shared" si="100"/>
        <v>70</v>
      </c>
      <c r="BN75" s="7">
        <f t="shared" si="133"/>
        <v>46419</v>
      </c>
      <c r="BO75" s="20">
        <f t="shared" si="114"/>
        <v>0</v>
      </c>
      <c r="BP75" s="20">
        <f t="shared" si="101"/>
        <v>0</v>
      </c>
      <c r="BQ75" s="20">
        <f t="shared" si="134"/>
        <v>0</v>
      </c>
      <c r="BR75" s="20">
        <f t="shared" si="102"/>
        <v>0</v>
      </c>
      <c r="BT75" s="6">
        <f t="shared" si="103"/>
        <v>70</v>
      </c>
      <c r="BU75" s="7">
        <f t="shared" si="135"/>
        <v>46419</v>
      </c>
      <c r="BV75" s="20">
        <f t="shared" si="70"/>
        <v>3510.0972963479189</v>
      </c>
      <c r="BW75" s="20">
        <f t="shared" si="71"/>
        <v>51.684680047746262</v>
      </c>
      <c r="BX75" s="20">
        <f t="shared" si="72"/>
        <v>3561.781976395665</v>
      </c>
      <c r="BY75" s="20">
        <f t="shared" si="73"/>
        <v>208</v>
      </c>
    </row>
    <row r="76" spans="2:77" ht="20" customHeight="1" thickBot="1" x14ac:dyDescent="0.25">
      <c r="B76" s="6">
        <f t="shared" si="104"/>
        <v>71</v>
      </c>
      <c r="C76" s="7">
        <f t="shared" si="115"/>
        <v>46447</v>
      </c>
      <c r="D76" s="20">
        <f t="shared" si="105"/>
        <v>45.918785351000736</v>
      </c>
      <c r="E76" s="20">
        <f t="shared" si="74"/>
        <v>1.130750089268393</v>
      </c>
      <c r="F76" s="20">
        <f t="shared" si="116"/>
        <v>47.049535440269132</v>
      </c>
      <c r="G76" s="20">
        <f t="shared" si="75"/>
        <v>47.049535440269132</v>
      </c>
      <c r="I76" s="6">
        <f t="shared" si="76"/>
        <v>71</v>
      </c>
      <c r="J76" s="7">
        <f t="shared" si="117"/>
        <v>46447</v>
      </c>
      <c r="K76" s="20">
        <f t="shared" si="106"/>
        <v>0</v>
      </c>
      <c r="L76" s="20">
        <f t="shared" si="77"/>
        <v>0</v>
      </c>
      <c r="M76" s="20">
        <f t="shared" si="118"/>
        <v>0</v>
      </c>
      <c r="N76" s="20">
        <f t="shared" si="78"/>
        <v>0</v>
      </c>
      <c r="P76" s="6">
        <f t="shared" si="79"/>
        <v>71</v>
      </c>
      <c r="Q76" s="7">
        <f t="shared" si="119"/>
        <v>46447</v>
      </c>
      <c r="R76" s="20">
        <f t="shared" si="107"/>
        <v>3307.8631910446643</v>
      </c>
      <c r="S76" s="20">
        <f t="shared" si="80"/>
        <v>47.44027126489889</v>
      </c>
      <c r="T76" s="20">
        <f t="shared" si="120"/>
        <v>3355.3034623095632</v>
      </c>
      <c r="U76" s="20">
        <f t="shared" si="81"/>
        <v>120</v>
      </c>
      <c r="W76" s="6">
        <f t="shared" si="82"/>
        <v>71</v>
      </c>
      <c r="X76" s="7">
        <f t="shared" si="121"/>
        <v>46447</v>
      </c>
      <c r="Y76" s="20">
        <f t="shared" si="108"/>
        <v>0</v>
      </c>
      <c r="Z76" s="20">
        <f t="shared" si="83"/>
        <v>0</v>
      </c>
      <c r="AA76" s="20">
        <f t="shared" si="122"/>
        <v>0</v>
      </c>
      <c r="AB76" s="20">
        <f t="shared" si="84"/>
        <v>0</v>
      </c>
      <c r="AD76" s="6">
        <f t="shared" si="85"/>
        <v>71</v>
      </c>
      <c r="AE76" s="7">
        <f t="shared" si="123"/>
        <v>46447</v>
      </c>
      <c r="AF76" s="20">
        <f t="shared" si="109"/>
        <v>0</v>
      </c>
      <c r="AG76" s="20">
        <f t="shared" si="86"/>
        <v>0</v>
      </c>
      <c r="AH76" s="20">
        <f t="shared" si="124"/>
        <v>0</v>
      </c>
      <c r="AI76" s="20">
        <f t="shared" si="87"/>
        <v>0</v>
      </c>
      <c r="AK76" s="6">
        <f t="shared" si="88"/>
        <v>71</v>
      </c>
      <c r="AL76" s="7">
        <f t="shared" si="125"/>
        <v>46447</v>
      </c>
      <c r="AM76" s="20">
        <f t="shared" si="110"/>
        <v>0</v>
      </c>
      <c r="AN76" s="20">
        <f t="shared" si="89"/>
        <v>0</v>
      </c>
      <c r="AO76" s="20">
        <f t="shared" si="126"/>
        <v>0</v>
      </c>
      <c r="AP76" s="20">
        <f t="shared" si="90"/>
        <v>0</v>
      </c>
      <c r="AR76" s="6">
        <f t="shared" si="91"/>
        <v>71</v>
      </c>
      <c r="AS76" s="7">
        <f t="shared" si="127"/>
        <v>46447</v>
      </c>
      <c r="AT76" s="20">
        <f t="shared" si="111"/>
        <v>0</v>
      </c>
      <c r="AU76" s="20">
        <f t="shared" si="92"/>
        <v>0</v>
      </c>
      <c r="AV76" s="20">
        <f t="shared" si="128"/>
        <v>0</v>
      </c>
      <c r="AW76" s="20">
        <f t="shared" si="93"/>
        <v>0</v>
      </c>
      <c r="AY76" s="6">
        <f t="shared" si="94"/>
        <v>71</v>
      </c>
      <c r="AZ76" s="7">
        <f t="shared" si="129"/>
        <v>46447</v>
      </c>
      <c r="BA76" s="20">
        <f t="shared" si="112"/>
        <v>0</v>
      </c>
      <c r="BB76" s="20">
        <f t="shared" si="95"/>
        <v>0</v>
      </c>
      <c r="BC76" s="20">
        <f t="shared" si="130"/>
        <v>0</v>
      </c>
      <c r="BD76" s="20">
        <f t="shared" si="96"/>
        <v>0</v>
      </c>
      <c r="BF76" s="6">
        <f t="shared" si="97"/>
        <v>71</v>
      </c>
      <c r="BG76" s="7">
        <f t="shared" si="131"/>
        <v>46447</v>
      </c>
      <c r="BH76" s="20">
        <f t="shared" si="113"/>
        <v>0</v>
      </c>
      <c r="BI76" s="20">
        <f t="shared" si="98"/>
        <v>0</v>
      </c>
      <c r="BJ76" s="20">
        <f t="shared" si="132"/>
        <v>0</v>
      </c>
      <c r="BK76" s="20">
        <f t="shared" si="99"/>
        <v>0</v>
      </c>
      <c r="BM76" s="6">
        <f t="shared" si="100"/>
        <v>71</v>
      </c>
      <c r="BN76" s="7">
        <f t="shared" si="133"/>
        <v>46447</v>
      </c>
      <c r="BO76" s="20">
        <f t="shared" si="114"/>
        <v>0</v>
      </c>
      <c r="BP76" s="20">
        <f t="shared" si="101"/>
        <v>0</v>
      </c>
      <c r="BQ76" s="20">
        <f t="shared" si="134"/>
        <v>0</v>
      </c>
      <c r="BR76" s="20">
        <f t="shared" si="102"/>
        <v>0</v>
      </c>
      <c r="BT76" s="6">
        <f t="shared" si="103"/>
        <v>71</v>
      </c>
      <c r="BU76" s="7">
        <f t="shared" si="135"/>
        <v>46447</v>
      </c>
      <c r="BV76" s="20">
        <f t="shared" si="70"/>
        <v>3353.781976395665</v>
      </c>
      <c r="BW76" s="20">
        <f t="shared" si="71"/>
        <v>48.571021354167286</v>
      </c>
      <c r="BX76" s="20">
        <f t="shared" si="72"/>
        <v>3402.3529977498324</v>
      </c>
      <c r="BY76" s="20">
        <f t="shared" si="73"/>
        <v>167.04953544026912</v>
      </c>
    </row>
    <row r="77" spans="2:77" ht="20" customHeight="1" thickBot="1" x14ac:dyDescent="0.25">
      <c r="B77" s="6">
        <f t="shared" ref="B77:B106" si="136">B76+1</f>
        <v>72</v>
      </c>
      <c r="C77" s="7">
        <f t="shared" si="115"/>
        <v>46478</v>
      </c>
      <c r="D77" s="20">
        <f t="shared" ref="D77:D106" si="137">F76-G76</f>
        <v>0</v>
      </c>
      <c r="E77" s="20">
        <f t="shared" ref="E77:E106" si="138">IF($G$3="",0,D77*$G$3/12)</f>
        <v>0</v>
      </c>
      <c r="F77" s="20">
        <f t="shared" ref="F77:F106" si="139">SUM(D77:E77)</f>
        <v>0</v>
      </c>
      <c r="G77" s="20">
        <f t="shared" ref="G77:G106" si="140">IF(F77=0,0,IF(F77&lt;G76,F77,G76))</f>
        <v>0</v>
      </c>
      <c r="I77" s="6">
        <f t="shared" si="76"/>
        <v>72</v>
      </c>
      <c r="J77" s="7">
        <f t="shared" si="117"/>
        <v>46478</v>
      </c>
      <c r="K77" s="20">
        <f t="shared" ref="K77:K106" si="141">M76-N76</f>
        <v>0</v>
      </c>
      <c r="L77" s="20">
        <f t="shared" ref="L77:L106" si="142">IF($N$3="",0,K77*$N$3/12)</f>
        <v>0</v>
      </c>
      <c r="M77" s="20">
        <f t="shared" ref="M77:M106" si="143">SUM(K77:L77)</f>
        <v>0</v>
      </c>
      <c r="N77" s="20">
        <f t="shared" ref="N77:N106" si="144">IF(M77=0,0,IF(M77&lt;N76,M77,N76))</f>
        <v>0</v>
      </c>
      <c r="P77" s="6">
        <f t="shared" si="79"/>
        <v>72</v>
      </c>
      <c r="Q77" s="7">
        <f t="shared" si="119"/>
        <v>46478</v>
      </c>
      <c r="R77" s="20">
        <f t="shared" ref="R77:R106" si="145">T76-U76</f>
        <v>3235.3034623095632</v>
      </c>
      <c r="S77" s="20">
        <f t="shared" ref="S77:S106" si="146">R77*$U$3/12</f>
        <v>46.399643821956317</v>
      </c>
      <c r="T77" s="20">
        <f t="shared" ref="T77:T106" si="147">SUM(R77:S77)</f>
        <v>3281.7031061315197</v>
      </c>
      <c r="U77" s="20">
        <f t="shared" ref="U77:U106" si="148">IF(T77=0,0,IF(T77&lt;U76,T77,U76))</f>
        <v>120</v>
      </c>
      <c r="W77" s="6">
        <f t="shared" si="82"/>
        <v>72</v>
      </c>
      <c r="X77" s="7">
        <f t="shared" si="121"/>
        <v>46478</v>
      </c>
      <c r="Y77" s="20">
        <f t="shared" ref="Y77:Y106" si="149">AA76-AB76</f>
        <v>0</v>
      </c>
      <c r="Z77" s="20">
        <f t="shared" ref="Z77:Z106" si="150">IF($AB$3="",0,Y77*$AB$3/12)</f>
        <v>0</v>
      </c>
      <c r="AA77" s="20">
        <f t="shared" ref="AA77:AA106" si="151">SUM(Y77:Z77)</f>
        <v>0</v>
      </c>
      <c r="AB77" s="20">
        <f t="shared" ref="AB77:AB106" si="152">IF(AA77=0,0,IF(AA77&lt;AB76,AA77,AB76))</f>
        <v>0</v>
      </c>
      <c r="AD77" s="6">
        <f t="shared" si="85"/>
        <v>72</v>
      </c>
      <c r="AE77" s="7">
        <f t="shared" si="123"/>
        <v>46478</v>
      </c>
      <c r="AF77" s="20">
        <f t="shared" ref="AF77:AF106" si="153">AH76-AI76</f>
        <v>0</v>
      </c>
      <c r="AG77" s="20">
        <f t="shared" ref="AG77:AG106" si="154">IF($AI$3="",0,AF77*$AI$3/12)</f>
        <v>0</v>
      </c>
      <c r="AH77" s="20">
        <f t="shared" ref="AH77:AH106" si="155">SUM(AF77:AG77)</f>
        <v>0</v>
      </c>
      <c r="AI77" s="20">
        <f t="shared" ref="AI77:AI106" si="156">IF(AH77=0,0,IF(AH77&lt;AI76,AH77,AI76))</f>
        <v>0</v>
      </c>
      <c r="AK77" s="6">
        <f t="shared" si="88"/>
        <v>72</v>
      </c>
      <c r="AL77" s="7">
        <f t="shared" si="125"/>
        <v>46478</v>
      </c>
      <c r="AM77" s="20">
        <f t="shared" ref="AM77:AM106" si="157">AO76-AP76</f>
        <v>0</v>
      </c>
      <c r="AN77" s="20">
        <f t="shared" ref="AN77:AN106" si="158">IF($AP$3="",0,AM77*$AP$3/12)</f>
        <v>0</v>
      </c>
      <c r="AO77" s="20">
        <f t="shared" ref="AO77:AO106" si="159">SUM(AM77:AN77)</f>
        <v>0</v>
      </c>
      <c r="AP77" s="20">
        <f t="shared" ref="AP77:AP106" si="160">IF(AO77=0,0,IF(AO77&lt;AP76,AO77,AP76))</f>
        <v>0</v>
      </c>
      <c r="AR77" s="6">
        <f t="shared" si="91"/>
        <v>72</v>
      </c>
      <c r="AS77" s="7">
        <f t="shared" si="127"/>
        <v>46478</v>
      </c>
      <c r="AT77" s="20">
        <f t="shared" ref="AT77:AT106" si="161">AV76-AW76</f>
        <v>0</v>
      </c>
      <c r="AU77" s="20">
        <f t="shared" ref="AU77:AU106" si="162">IF($AW$3="",0,AT77*$AW$3/12)</f>
        <v>0</v>
      </c>
      <c r="AV77" s="20">
        <f t="shared" ref="AV77:AV106" si="163">SUM(AT77:AU77)</f>
        <v>0</v>
      </c>
      <c r="AW77" s="20">
        <f t="shared" ref="AW77:AW106" si="164">IF(AV77=0,0,IF(AV77&lt;AW76,AV77,AW76))</f>
        <v>0</v>
      </c>
      <c r="AY77" s="6">
        <f t="shared" si="94"/>
        <v>72</v>
      </c>
      <c r="AZ77" s="7">
        <f t="shared" si="129"/>
        <v>46478</v>
      </c>
      <c r="BA77" s="20">
        <f t="shared" ref="BA77:BA106" si="165">BC76-BD76</f>
        <v>0</v>
      </c>
      <c r="BB77" s="20">
        <f t="shared" ref="BB77:BB106" si="166">IF($BD$3="",0,BA77*$BD$3/12)</f>
        <v>0</v>
      </c>
      <c r="BC77" s="20">
        <f t="shared" ref="BC77:BC106" si="167">SUM(BA77:BB77)</f>
        <v>0</v>
      </c>
      <c r="BD77" s="20">
        <f t="shared" ref="BD77:BD106" si="168">IF(BC77=0,0,IF(BC77&lt;BD76,BC77,BD76))</f>
        <v>0</v>
      </c>
      <c r="BF77" s="6">
        <f t="shared" si="97"/>
        <v>72</v>
      </c>
      <c r="BG77" s="7">
        <f t="shared" si="131"/>
        <v>46478</v>
      </c>
      <c r="BH77" s="20">
        <f t="shared" ref="BH77:BH106" si="169">BJ76-BK76</f>
        <v>0</v>
      </c>
      <c r="BI77" s="20">
        <f t="shared" ref="BI77:BI106" si="170">IF($BK$3="",0,BH77*$BK$3/12)</f>
        <v>0</v>
      </c>
      <c r="BJ77" s="20">
        <f t="shared" ref="BJ77:BJ106" si="171">SUM(BH77:BI77)</f>
        <v>0</v>
      </c>
      <c r="BK77" s="20">
        <f t="shared" ref="BK77:BK106" si="172">IF(BJ77=0,0,IF(BJ77&lt;BK76,BJ77,BK76))</f>
        <v>0</v>
      </c>
      <c r="BM77" s="6">
        <f t="shared" si="100"/>
        <v>72</v>
      </c>
      <c r="BN77" s="7">
        <f t="shared" si="133"/>
        <v>46478</v>
      </c>
      <c r="BO77" s="20">
        <f t="shared" ref="BO77:BO106" si="173">BQ76-BR76</f>
        <v>0</v>
      </c>
      <c r="BP77" s="20">
        <f t="shared" ref="BP77:BP106" si="174">IF($BR$3="",0,BO77*$BR$3/12)</f>
        <v>0</v>
      </c>
      <c r="BQ77" s="20">
        <f t="shared" ref="BQ77:BQ106" si="175">SUM(BO77:BP77)</f>
        <v>0</v>
      </c>
      <c r="BR77" s="20">
        <f t="shared" ref="BR77:BR106" si="176">IF(BQ77=0,0,IF(BQ77&lt;BR76,BQ77,BR76))</f>
        <v>0</v>
      </c>
      <c r="BT77" s="6">
        <f t="shared" si="103"/>
        <v>72</v>
      </c>
      <c r="BU77" s="7">
        <f t="shared" si="135"/>
        <v>46478</v>
      </c>
      <c r="BV77" s="20">
        <f t="shared" ref="BV77:BV106" si="177">D77+K77+R77+Y77+AF77+AM77+AT77+BA77+BH77+BO77</f>
        <v>3235.3034623095632</v>
      </c>
      <c r="BW77" s="20">
        <f t="shared" ref="BW77:BW106" si="178">E77+L77+S77+Z77+AG77+AN77+AU77+BB77+BI77+BP77</f>
        <v>46.399643821956317</v>
      </c>
      <c r="BX77" s="20">
        <f t="shared" ref="BX77:BX106" si="179">F77+M77+T77+AA77+AH77+AO77+AV77+BC77+BJ77+BQ77</f>
        <v>3281.7031061315197</v>
      </c>
      <c r="BY77" s="20">
        <f t="shared" ref="BY77:BY106" si="180">G77+N77+U77+AB77+AI77+AP77+AW77+BD77+BK77+BR77</f>
        <v>120</v>
      </c>
    </row>
    <row r="78" spans="2:77" ht="20" customHeight="1" thickBot="1" x14ac:dyDescent="0.25">
      <c r="B78" s="6">
        <f t="shared" si="136"/>
        <v>73</v>
      </c>
      <c r="C78" s="7">
        <f t="shared" si="115"/>
        <v>46508</v>
      </c>
      <c r="D78" s="20">
        <f t="shared" si="137"/>
        <v>0</v>
      </c>
      <c r="E78" s="20">
        <f t="shared" si="138"/>
        <v>0</v>
      </c>
      <c r="F78" s="20">
        <f t="shared" si="139"/>
        <v>0</v>
      </c>
      <c r="G78" s="20">
        <f t="shared" si="140"/>
        <v>0</v>
      </c>
      <c r="I78" s="6">
        <f t="shared" si="76"/>
        <v>73</v>
      </c>
      <c r="J78" s="7">
        <f t="shared" si="117"/>
        <v>46508</v>
      </c>
      <c r="K78" s="20">
        <f t="shared" si="141"/>
        <v>0</v>
      </c>
      <c r="L78" s="20">
        <f t="shared" si="142"/>
        <v>0</v>
      </c>
      <c r="M78" s="20">
        <f t="shared" si="143"/>
        <v>0</v>
      </c>
      <c r="N78" s="20">
        <f t="shared" si="144"/>
        <v>0</v>
      </c>
      <c r="P78" s="6">
        <f t="shared" si="79"/>
        <v>73</v>
      </c>
      <c r="Q78" s="7">
        <f t="shared" si="119"/>
        <v>46508</v>
      </c>
      <c r="R78" s="20">
        <f t="shared" si="145"/>
        <v>3161.7031061315197</v>
      </c>
      <c r="S78" s="20">
        <f t="shared" si="146"/>
        <v>45.344092047102883</v>
      </c>
      <c r="T78" s="20">
        <f t="shared" si="147"/>
        <v>3207.0471981786227</v>
      </c>
      <c r="U78" s="20">
        <f t="shared" si="148"/>
        <v>120</v>
      </c>
      <c r="W78" s="6">
        <f t="shared" si="82"/>
        <v>73</v>
      </c>
      <c r="X78" s="7">
        <f t="shared" si="121"/>
        <v>46508</v>
      </c>
      <c r="Y78" s="20">
        <f t="shared" si="149"/>
        <v>0</v>
      </c>
      <c r="Z78" s="20">
        <f t="shared" si="150"/>
        <v>0</v>
      </c>
      <c r="AA78" s="20">
        <f t="shared" si="151"/>
        <v>0</v>
      </c>
      <c r="AB78" s="20">
        <f t="shared" si="152"/>
        <v>0</v>
      </c>
      <c r="AD78" s="6">
        <f t="shared" si="85"/>
        <v>73</v>
      </c>
      <c r="AE78" s="7">
        <f t="shared" si="123"/>
        <v>46508</v>
      </c>
      <c r="AF78" s="20">
        <f t="shared" si="153"/>
        <v>0</v>
      </c>
      <c r="AG78" s="20">
        <f t="shared" si="154"/>
        <v>0</v>
      </c>
      <c r="AH78" s="20">
        <f t="shared" si="155"/>
        <v>0</v>
      </c>
      <c r="AI78" s="20">
        <f t="shared" si="156"/>
        <v>0</v>
      </c>
      <c r="AK78" s="6">
        <f t="shared" si="88"/>
        <v>73</v>
      </c>
      <c r="AL78" s="7">
        <f t="shared" si="125"/>
        <v>46508</v>
      </c>
      <c r="AM78" s="20">
        <f t="shared" si="157"/>
        <v>0</v>
      </c>
      <c r="AN78" s="20">
        <f t="shared" si="158"/>
        <v>0</v>
      </c>
      <c r="AO78" s="20">
        <f t="shared" si="159"/>
        <v>0</v>
      </c>
      <c r="AP78" s="20">
        <f t="shared" si="160"/>
        <v>0</v>
      </c>
      <c r="AR78" s="6">
        <f t="shared" si="91"/>
        <v>73</v>
      </c>
      <c r="AS78" s="7">
        <f t="shared" si="127"/>
        <v>46508</v>
      </c>
      <c r="AT78" s="20">
        <f t="shared" si="161"/>
        <v>0</v>
      </c>
      <c r="AU78" s="20">
        <f t="shared" si="162"/>
        <v>0</v>
      </c>
      <c r="AV78" s="20">
        <f t="shared" si="163"/>
        <v>0</v>
      </c>
      <c r="AW78" s="20">
        <f t="shared" si="164"/>
        <v>0</v>
      </c>
      <c r="AY78" s="6">
        <f t="shared" si="94"/>
        <v>73</v>
      </c>
      <c r="AZ78" s="7">
        <f t="shared" si="129"/>
        <v>46508</v>
      </c>
      <c r="BA78" s="20">
        <f t="shared" si="165"/>
        <v>0</v>
      </c>
      <c r="BB78" s="20">
        <f t="shared" si="166"/>
        <v>0</v>
      </c>
      <c r="BC78" s="20">
        <f t="shared" si="167"/>
        <v>0</v>
      </c>
      <c r="BD78" s="20">
        <f t="shared" si="168"/>
        <v>0</v>
      </c>
      <c r="BF78" s="6">
        <f t="shared" si="97"/>
        <v>73</v>
      </c>
      <c r="BG78" s="7">
        <f t="shared" si="131"/>
        <v>46508</v>
      </c>
      <c r="BH78" s="20">
        <f t="shared" si="169"/>
        <v>0</v>
      </c>
      <c r="BI78" s="20">
        <f t="shared" si="170"/>
        <v>0</v>
      </c>
      <c r="BJ78" s="20">
        <f t="shared" si="171"/>
        <v>0</v>
      </c>
      <c r="BK78" s="20">
        <f t="shared" si="172"/>
        <v>0</v>
      </c>
      <c r="BM78" s="6">
        <f t="shared" si="100"/>
        <v>73</v>
      </c>
      <c r="BN78" s="7">
        <f t="shared" si="133"/>
        <v>46508</v>
      </c>
      <c r="BO78" s="20">
        <f t="shared" si="173"/>
        <v>0</v>
      </c>
      <c r="BP78" s="20">
        <f t="shared" si="174"/>
        <v>0</v>
      </c>
      <c r="BQ78" s="20">
        <f t="shared" si="175"/>
        <v>0</v>
      </c>
      <c r="BR78" s="20">
        <f t="shared" si="176"/>
        <v>0</v>
      </c>
      <c r="BT78" s="6">
        <f t="shared" si="103"/>
        <v>73</v>
      </c>
      <c r="BU78" s="7">
        <f t="shared" si="135"/>
        <v>46508</v>
      </c>
      <c r="BV78" s="20">
        <f t="shared" si="177"/>
        <v>3161.7031061315197</v>
      </c>
      <c r="BW78" s="20">
        <f t="shared" si="178"/>
        <v>45.344092047102883</v>
      </c>
      <c r="BX78" s="20">
        <f t="shared" si="179"/>
        <v>3207.0471981786227</v>
      </c>
      <c r="BY78" s="20">
        <f t="shared" si="180"/>
        <v>120</v>
      </c>
    </row>
    <row r="79" spans="2:77" ht="20" customHeight="1" thickBot="1" x14ac:dyDescent="0.25">
      <c r="B79" s="6">
        <f t="shared" si="136"/>
        <v>74</v>
      </c>
      <c r="C79" s="7">
        <f t="shared" si="115"/>
        <v>46539</v>
      </c>
      <c r="D79" s="20">
        <f t="shared" si="137"/>
        <v>0</v>
      </c>
      <c r="E79" s="20">
        <f t="shared" si="138"/>
        <v>0</v>
      </c>
      <c r="F79" s="20">
        <f t="shared" si="139"/>
        <v>0</v>
      </c>
      <c r="G79" s="20">
        <f t="shared" si="140"/>
        <v>0</v>
      </c>
      <c r="I79" s="6">
        <f t="shared" si="76"/>
        <v>74</v>
      </c>
      <c r="J79" s="7">
        <f t="shared" si="117"/>
        <v>46539</v>
      </c>
      <c r="K79" s="20">
        <f t="shared" si="141"/>
        <v>0</v>
      </c>
      <c r="L79" s="20">
        <f t="shared" si="142"/>
        <v>0</v>
      </c>
      <c r="M79" s="20">
        <f t="shared" si="143"/>
        <v>0</v>
      </c>
      <c r="N79" s="20">
        <f t="shared" si="144"/>
        <v>0</v>
      </c>
      <c r="P79" s="6">
        <f t="shared" si="79"/>
        <v>74</v>
      </c>
      <c r="Q79" s="7">
        <f t="shared" si="119"/>
        <v>46539</v>
      </c>
      <c r="R79" s="20">
        <f t="shared" si="145"/>
        <v>3087.0471981786227</v>
      </c>
      <c r="S79" s="20">
        <f t="shared" si="146"/>
        <v>44.273401900545082</v>
      </c>
      <c r="T79" s="20">
        <f t="shared" si="147"/>
        <v>3131.3206000791679</v>
      </c>
      <c r="U79" s="20">
        <f t="shared" si="148"/>
        <v>120</v>
      </c>
      <c r="W79" s="6">
        <f t="shared" si="82"/>
        <v>74</v>
      </c>
      <c r="X79" s="7">
        <f t="shared" si="121"/>
        <v>46539</v>
      </c>
      <c r="Y79" s="20">
        <f t="shared" si="149"/>
        <v>0</v>
      </c>
      <c r="Z79" s="20">
        <f t="shared" si="150"/>
        <v>0</v>
      </c>
      <c r="AA79" s="20">
        <f t="shared" si="151"/>
        <v>0</v>
      </c>
      <c r="AB79" s="20">
        <f t="shared" si="152"/>
        <v>0</v>
      </c>
      <c r="AD79" s="6">
        <f t="shared" si="85"/>
        <v>74</v>
      </c>
      <c r="AE79" s="7">
        <f t="shared" si="123"/>
        <v>46539</v>
      </c>
      <c r="AF79" s="20">
        <f t="shared" si="153"/>
        <v>0</v>
      </c>
      <c r="AG79" s="20">
        <f t="shared" si="154"/>
        <v>0</v>
      </c>
      <c r="AH79" s="20">
        <f t="shared" si="155"/>
        <v>0</v>
      </c>
      <c r="AI79" s="20">
        <f t="shared" si="156"/>
        <v>0</v>
      </c>
      <c r="AK79" s="6">
        <f t="shared" si="88"/>
        <v>74</v>
      </c>
      <c r="AL79" s="7">
        <f t="shared" si="125"/>
        <v>46539</v>
      </c>
      <c r="AM79" s="20">
        <f t="shared" si="157"/>
        <v>0</v>
      </c>
      <c r="AN79" s="20">
        <f t="shared" si="158"/>
        <v>0</v>
      </c>
      <c r="AO79" s="20">
        <f t="shared" si="159"/>
        <v>0</v>
      </c>
      <c r="AP79" s="20">
        <f t="shared" si="160"/>
        <v>0</v>
      </c>
      <c r="AR79" s="6">
        <f t="shared" si="91"/>
        <v>74</v>
      </c>
      <c r="AS79" s="7">
        <f t="shared" si="127"/>
        <v>46539</v>
      </c>
      <c r="AT79" s="20">
        <f t="shared" si="161"/>
        <v>0</v>
      </c>
      <c r="AU79" s="20">
        <f t="shared" si="162"/>
        <v>0</v>
      </c>
      <c r="AV79" s="20">
        <f t="shared" si="163"/>
        <v>0</v>
      </c>
      <c r="AW79" s="20">
        <f t="shared" si="164"/>
        <v>0</v>
      </c>
      <c r="AY79" s="6">
        <f t="shared" si="94"/>
        <v>74</v>
      </c>
      <c r="AZ79" s="7">
        <f t="shared" si="129"/>
        <v>46539</v>
      </c>
      <c r="BA79" s="20">
        <f t="shared" si="165"/>
        <v>0</v>
      </c>
      <c r="BB79" s="20">
        <f t="shared" si="166"/>
        <v>0</v>
      </c>
      <c r="BC79" s="20">
        <f t="shared" si="167"/>
        <v>0</v>
      </c>
      <c r="BD79" s="20">
        <f t="shared" si="168"/>
        <v>0</v>
      </c>
      <c r="BF79" s="6">
        <f t="shared" si="97"/>
        <v>74</v>
      </c>
      <c r="BG79" s="7">
        <f t="shared" si="131"/>
        <v>46539</v>
      </c>
      <c r="BH79" s="20">
        <f t="shared" si="169"/>
        <v>0</v>
      </c>
      <c r="BI79" s="20">
        <f t="shared" si="170"/>
        <v>0</v>
      </c>
      <c r="BJ79" s="20">
        <f t="shared" si="171"/>
        <v>0</v>
      </c>
      <c r="BK79" s="20">
        <f t="shared" si="172"/>
        <v>0</v>
      </c>
      <c r="BM79" s="6">
        <f t="shared" si="100"/>
        <v>74</v>
      </c>
      <c r="BN79" s="7">
        <f t="shared" si="133"/>
        <v>46539</v>
      </c>
      <c r="BO79" s="20">
        <f t="shared" si="173"/>
        <v>0</v>
      </c>
      <c r="BP79" s="20">
        <f t="shared" si="174"/>
        <v>0</v>
      </c>
      <c r="BQ79" s="20">
        <f t="shared" si="175"/>
        <v>0</v>
      </c>
      <c r="BR79" s="20">
        <f t="shared" si="176"/>
        <v>0</v>
      </c>
      <c r="BT79" s="6">
        <f t="shared" si="103"/>
        <v>74</v>
      </c>
      <c r="BU79" s="7">
        <f t="shared" si="135"/>
        <v>46539</v>
      </c>
      <c r="BV79" s="20">
        <f t="shared" si="177"/>
        <v>3087.0471981786227</v>
      </c>
      <c r="BW79" s="20">
        <f t="shared" si="178"/>
        <v>44.273401900545082</v>
      </c>
      <c r="BX79" s="20">
        <f t="shared" si="179"/>
        <v>3131.3206000791679</v>
      </c>
      <c r="BY79" s="20">
        <f t="shared" si="180"/>
        <v>120</v>
      </c>
    </row>
    <row r="80" spans="2:77" ht="20" customHeight="1" thickBot="1" x14ac:dyDescent="0.25">
      <c r="B80" s="6">
        <f t="shared" si="136"/>
        <v>75</v>
      </c>
      <c r="C80" s="7">
        <f t="shared" si="115"/>
        <v>46569</v>
      </c>
      <c r="D80" s="20">
        <f t="shared" si="137"/>
        <v>0</v>
      </c>
      <c r="E80" s="20">
        <f t="shared" si="138"/>
        <v>0</v>
      </c>
      <c r="F80" s="20">
        <f t="shared" si="139"/>
        <v>0</v>
      </c>
      <c r="G80" s="20">
        <f t="shared" si="140"/>
        <v>0</v>
      </c>
      <c r="I80" s="6">
        <f t="shared" si="76"/>
        <v>75</v>
      </c>
      <c r="J80" s="7">
        <f t="shared" si="117"/>
        <v>46569</v>
      </c>
      <c r="K80" s="20">
        <f t="shared" si="141"/>
        <v>0</v>
      </c>
      <c r="L80" s="20">
        <f t="shared" si="142"/>
        <v>0</v>
      </c>
      <c r="M80" s="20">
        <f t="shared" si="143"/>
        <v>0</v>
      </c>
      <c r="N80" s="20">
        <f t="shared" si="144"/>
        <v>0</v>
      </c>
      <c r="P80" s="6">
        <f t="shared" si="79"/>
        <v>75</v>
      </c>
      <c r="Q80" s="7">
        <f t="shared" si="119"/>
        <v>46569</v>
      </c>
      <c r="R80" s="20">
        <f t="shared" si="145"/>
        <v>3011.3206000791679</v>
      </c>
      <c r="S80" s="20">
        <f t="shared" si="146"/>
        <v>43.18735627280207</v>
      </c>
      <c r="T80" s="20">
        <f t="shared" si="147"/>
        <v>3054.5079563519698</v>
      </c>
      <c r="U80" s="20">
        <f t="shared" si="148"/>
        <v>120</v>
      </c>
      <c r="W80" s="6">
        <f t="shared" si="82"/>
        <v>75</v>
      </c>
      <c r="X80" s="7">
        <f t="shared" si="121"/>
        <v>46569</v>
      </c>
      <c r="Y80" s="20">
        <f t="shared" si="149"/>
        <v>0</v>
      </c>
      <c r="Z80" s="20">
        <f t="shared" si="150"/>
        <v>0</v>
      </c>
      <c r="AA80" s="20">
        <f t="shared" si="151"/>
        <v>0</v>
      </c>
      <c r="AB80" s="20">
        <f t="shared" si="152"/>
        <v>0</v>
      </c>
      <c r="AD80" s="6">
        <f t="shared" si="85"/>
        <v>75</v>
      </c>
      <c r="AE80" s="7">
        <f t="shared" si="123"/>
        <v>46569</v>
      </c>
      <c r="AF80" s="20">
        <f t="shared" si="153"/>
        <v>0</v>
      </c>
      <c r="AG80" s="20">
        <f t="shared" si="154"/>
        <v>0</v>
      </c>
      <c r="AH80" s="20">
        <f t="shared" si="155"/>
        <v>0</v>
      </c>
      <c r="AI80" s="20">
        <f t="shared" si="156"/>
        <v>0</v>
      </c>
      <c r="AK80" s="6">
        <f t="shared" si="88"/>
        <v>75</v>
      </c>
      <c r="AL80" s="7">
        <f t="shared" si="125"/>
        <v>46569</v>
      </c>
      <c r="AM80" s="20">
        <f t="shared" si="157"/>
        <v>0</v>
      </c>
      <c r="AN80" s="20">
        <f t="shared" si="158"/>
        <v>0</v>
      </c>
      <c r="AO80" s="20">
        <f t="shared" si="159"/>
        <v>0</v>
      </c>
      <c r="AP80" s="20">
        <f t="shared" si="160"/>
        <v>0</v>
      </c>
      <c r="AR80" s="6">
        <f t="shared" si="91"/>
        <v>75</v>
      </c>
      <c r="AS80" s="7">
        <f t="shared" si="127"/>
        <v>46569</v>
      </c>
      <c r="AT80" s="20">
        <f t="shared" si="161"/>
        <v>0</v>
      </c>
      <c r="AU80" s="20">
        <f t="shared" si="162"/>
        <v>0</v>
      </c>
      <c r="AV80" s="20">
        <f t="shared" si="163"/>
        <v>0</v>
      </c>
      <c r="AW80" s="20">
        <f t="shared" si="164"/>
        <v>0</v>
      </c>
      <c r="AY80" s="6">
        <f t="shared" si="94"/>
        <v>75</v>
      </c>
      <c r="AZ80" s="7">
        <f t="shared" si="129"/>
        <v>46569</v>
      </c>
      <c r="BA80" s="20">
        <f t="shared" si="165"/>
        <v>0</v>
      </c>
      <c r="BB80" s="20">
        <f t="shared" si="166"/>
        <v>0</v>
      </c>
      <c r="BC80" s="20">
        <f t="shared" si="167"/>
        <v>0</v>
      </c>
      <c r="BD80" s="20">
        <f t="shared" si="168"/>
        <v>0</v>
      </c>
      <c r="BF80" s="6">
        <f t="shared" si="97"/>
        <v>75</v>
      </c>
      <c r="BG80" s="7">
        <f t="shared" si="131"/>
        <v>46569</v>
      </c>
      <c r="BH80" s="20">
        <f t="shared" si="169"/>
        <v>0</v>
      </c>
      <c r="BI80" s="20">
        <f t="shared" si="170"/>
        <v>0</v>
      </c>
      <c r="BJ80" s="20">
        <f t="shared" si="171"/>
        <v>0</v>
      </c>
      <c r="BK80" s="20">
        <f t="shared" si="172"/>
        <v>0</v>
      </c>
      <c r="BM80" s="6">
        <f t="shared" si="100"/>
        <v>75</v>
      </c>
      <c r="BN80" s="7">
        <f t="shared" si="133"/>
        <v>46569</v>
      </c>
      <c r="BO80" s="20">
        <f t="shared" si="173"/>
        <v>0</v>
      </c>
      <c r="BP80" s="20">
        <f t="shared" si="174"/>
        <v>0</v>
      </c>
      <c r="BQ80" s="20">
        <f t="shared" si="175"/>
        <v>0</v>
      </c>
      <c r="BR80" s="20">
        <f t="shared" si="176"/>
        <v>0</v>
      </c>
      <c r="BT80" s="6">
        <f t="shared" si="103"/>
        <v>75</v>
      </c>
      <c r="BU80" s="7">
        <f t="shared" si="135"/>
        <v>46569</v>
      </c>
      <c r="BV80" s="20">
        <f t="shared" si="177"/>
        <v>3011.3206000791679</v>
      </c>
      <c r="BW80" s="20">
        <f t="shared" si="178"/>
        <v>43.18735627280207</v>
      </c>
      <c r="BX80" s="20">
        <f t="shared" si="179"/>
        <v>3054.5079563519698</v>
      </c>
      <c r="BY80" s="20">
        <f t="shared" si="180"/>
        <v>120</v>
      </c>
    </row>
    <row r="81" spans="2:77" ht="20" customHeight="1" thickBot="1" x14ac:dyDescent="0.25">
      <c r="B81" s="6">
        <f t="shared" si="136"/>
        <v>76</v>
      </c>
      <c r="C81" s="7">
        <f t="shared" si="115"/>
        <v>46600</v>
      </c>
      <c r="D81" s="20">
        <f t="shared" si="137"/>
        <v>0</v>
      </c>
      <c r="E81" s="20">
        <f t="shared" si="138"/>
        <v>0</v>
      </c>
      <c r="F81" s="20">
        <f t="shared" si="139"/>
        <v>0</v>
      </c>
      <c r="G81" s="20">
        <f t="shared" si="140"/>
        <v>0</v>
      </c>
      <c r="I81" s="6">
        <f t="shared" si="76"/>
        <v>76</v>
      </c>
      <c r="J81" s="7">
        <f t="shared" si="117"/>
        <v>46600</v>
      </c>
      <c r="K81" s="20">
        <f t="shared" si="141"/>
        <v>0</v>
      </c>
      <c r="L81" s="20">
        <f t="shared" si="142"/>
        <v>0</v>
      </c>
      <c r="M81" s="20">
        <f t="shared" si="143"/>
        <v>0</v>
      </c>
      <c r="N81" s="20">
        <f t="shared" si="144"/>
        <v>0</v>
      </c>
      <c r="P81" s="6">
        <f t="shared" si="79"/>
        <v>76</v>
      </c>
      <c r="Q81" s="7">
        <f t="shared" si="119"/>
        <v>46600</v>
      </c>
      <c r="R81" s="20">
        <f t="shared" si="145"/>
        <v>2934.5079563519698</v>
      </c>
      <c r="S81" s="20">
        <f t="shared" si="146"/>
        <v>42.085734940681171</v>
      </c>
      <c r="T81" s="20">
        <f t="shared" si="147"/>
        <v>2976.5936912926509</v>
      </c>
      <c r="U81" s="20">
        <f t="shared" si="148"/>
        <v>120</v>
      </c>
      <c r="W81" s="6">
        <f t="shared" si="82"/>
        <v>76</v>
      </c>
      <c r="X81" s="7">
        <f t="shared" si="121"/>
        <v>46600</v>
      </c>
      <c r="Y81" s="20">
        <f t="shared" si="149"/>
        <v>0</v>
      </c>
      <c r="Z81" s="20">
        <f t="shared" si="150"/>
        <v>0</v>
      </c>
      <c r="AA81" s="20">
        <f t="shared" si="151"/>
        <v>0</v>
      </c>
      <c r="AB81" s="20">
        <f t="shared" si="152"/>
        <v>0</v>
      </c>
      <c r="AD81" s="6">
        <f t="shared" si="85"/>
        <v>76</v>
      </c>
      <c r="AE81" s="7">
        <f t="shared" si="123"/>
        <v>46600</v>
      </c>
      <c r="AF81" s="20">
        <f t="shared" si="153"/>
        <v>0</v>
      </c>
      <c r="AG81" s="20">
        <f t="shared" si="154"/>
        <v>0</v>
      </c>
      <c r="AH81" s="20">
        <f t="shared" si="155"/>
        <v>0</v>
      </c>
      <c r="AI81" s="20">
        <f t="shared" si="156"/>
        <v>0</v>
      </c>
      <c r="AK81" s="6">
        <f t="shared" si="88"/>
        <v>76</v>
      </c>
      <c r="AL81" s="7">
        <f t="shared" si="125"/>
        <v>46600</v>
      </c>
      <c r="AM81" s="20">
        <f t="shared" si="157"/>
        <v>0</v>
      </c>
      <c r="AN81" s="20">
        <f t="shared" si="158"/>
        <v>0</v>
      </c>
      <c r="AO81" s="20">
        <f t="shared" si="159"/>
        <v>0</v>
      </c>
      <c r="AP81" s="20">
        <f t="shared" si="160"/>
        <v>0</v>
      </c>
      <c r="AR81" s="6">
        <f t="shared" si="91"/>
        <v>76</v>
      </c>
      <c r="AS81" s="7">
        <f t="shared" si="127"/>
        <v>46600</v>
      </c>
      <c r="AT81" s="20">
        <f t="shared" si="161"/>
        <v>0</v>
      </c>
      <c r="AU81" s="20">
        <f t="shared" si="162"/>
        <v>0</v>
      </c>
      <c r="AV81" s="20">
        <f t="shared" si="163"/>
        <v>0</v>
      </c>
      <c r="AW81" s="20">
        <f t="shared" si="164"/>
        <v>0</v>
      </c>
      <c r="AY81" s="6">
        <f t="shared" si="94"/>
        <v>76</v>
      </c>
      <c r="AZ81" s="7">
        <f t="shared" si="129"/>
        <v>46600</v>
      </c>
      <c r="BA81" s="20">
        <f t="shared" si="165"/>
        <v>0</v>
      </c>
      <c r="BB81" s="20">
        <f t="shared" si="166"/>
        <v>0</v>
      </c>
      <c r="BC81" s="20">
        <f t="shared" si="167"/>
        <v>0</v>
      </c>
      <c r="BD81" s="20">
        <f t="shared" si="168"/>
        <v>0</v>
      </c>
      <c r="BF81" s="6">
        <f t="shared" si="97"/>
        <v>76</v>
      </c>
      <c r="BG81" s="7">
        <f t="shared" si="131"/>
        <v>46600</v>
      </c>
      <c r="BH81" s="20">
        <f t="shared" si="169"/>
        <v>0</v>
      </c>
      <c r="BI81" s="20">
        <f t="shared" si="170"/>
        <v>0</v>
      </c>
      <c r="BJ81" s="20">
        <f t="shared" si="171"/>
        <v>0</v>
      </c>
      <c r="BK81" s="20">
        <f t="shared" si="172"/>
        <v>0</v>
      </c>
      <c r="BM81" s="6">
        <f t="shared" si="100"/>
        <v>76</v>
      </c>
      <c r="BN81" s="7">
        <f t="shared" si="133"/>
        <v>46600</v>
      </c>
      <c r="BO81" s="20">
        <f t="shared" si="173"/>
        <v>0</v>
      </c>
      <c r="BP81" s="20">
        <f t="shared" si="174"/>
        <v>0</v>
      </c>
      <c r="BQ81" s="20">
        <f t="shared" si="175"/>
        <v>0</v>
      </c>
      <c r="BR81" s="20">
        <f t="shared" si="176"/>
        <v>0</v>
      </c>
      <c r="BT81" s="6">
        <f t="shared" si="103"/>
        <v>76</v>
      </c>
      <c r="BU81" s="7">
        <f t="shared" si="135"/>
        <v>46600</v>
      </c>
      <c r="BV81" s="20">
        <f t="shared" si="177"/>
        <v>2934.5079563519698</v>
      </c>
      <c r="BW81" s="20">
        <f t="shared" si="178"/>
        <v>42.085734940681171</v>
      </c>
      <c r="BX81" s="20">
        <f t="shared" si="179"/>
        <v>2976.5936912926509</v>
      </c>
      <c r="BY81" s="20">
        <f t="shared" si="180"/>
        <v>120</v>
      </c>
    </row>
    <row r="82" spans="2:77" ht="20" customHeight="1" thickBot="1" x14ac:dyDescent="0.25">
      <c r="B82" s="6">
        <f t="shared" si="136"/>
        <v>77</v>
      </c>
      <c r="C82" s="7">
        <f t="shared" si="115"/>
        <v>46631</v>
      </c>
      <c r="D82" s="20">
        <f t="shared" si="137"/>
        <v>0</v>
      </c>
      <c r="E82" s="20">
        <f t="shared" si="138"/>
        <v>0</v>
      </c>
      <c r="F82" s="20">
        <f t="shared" si="139"/>
        <v>0</v>
      </c>
      <c r="G82" s="20">
        <f t="shared" si="140"/>
        <v>0</v>
      </c>
      <c r="I82" s="6">
        <f t="shared" si="76"/>
        <v>77</v>
      </c>
      <c r="J82" s="7">
        <f t="shared" si="117"/>
        <v>46631</v>
      </c>
      <c r="K82" s="20">
        <f t="shared" si="141"/>
        <v>0</v>
      </c>
      <c r="L82" s="20">
        <f t="shared" si="142"/>
        <v>0</v>
      </c>
      <c r="M82" s="20">
        <f t="shared" si="143"/>
        <v>0</v>
      </c>
      <c r="N82" s="20">
        <f t="shared" si="144"/>
        <v>0</v>
      </c>
      <c r="P82" s="6">
        <f t="shared" si="79"/>
        <v>77</v>
      </c>
      <c r="Q82" s="7">
        <f t="shared" si="119"/>
        <v>46631</v>
      </c>
      <c r="R82" s="20">
        <f t="shared" si="145"/>
        <v>2856.5936912926509</v>
      </c>
      <c r="S82" s="20">
        <f t="shared" si="146"/>
        <v>40.968314522622101</v>
      </c>
      <c r="T82" s="20">
        <f t="shared" si="147"/>
        <v>2897.5620058152731</v>
      </c>
      <c r="U82" s="20">
        <f t="shared" si="148"/>
        <v>120</v>
      </c>
      <c r="W82" s="6">
        <f t="shared" si="82"/>
        <v>77</v>
      </c>
      <c r="X82" s="7">
        <f t="shared" si="121"/>
        <v>46631</v>
      </c>
      <c r="Y82" s="20">
        <f t="shared" si="149"/>
        <v>0</v>
      </c>
      <c r="Z82" s="20">
        <f t="shared" si="150"/>
        <v>0</v>
      </c>
      <c r="AA82" s="20">
        <f t="shared" si="151"/>
        <v>0</v>
      </c>
      <c r="AB82" s="20">
        <f t="shared" si="152"/>
        <v>0</v>
      </c>
      <c r="AD82" s="6">
        <f t="shared" si="85"/>
        <v>77</v>
      </c>
      <c r="AE82" s="7">
        <f t="shared" si="123"/>
        <v>46631</v>
      </c>
      <c r="AF82" s="20">
        <f t="shared" si="153"/>
        <v>0</v>
      </c>
      <c r="AG82" s="20">
        <f t="shared" si="154"/>
        <v>0</v>
      </c>
      <c r="AH82" s="20">
        <f t="shared" si="155"/>
        <v>0</v>
      </c>
      <c r="AI82" s="20">
        <f t="shared" si="156"/>
        <v>0</v>
      </c>
      <c r="AK82" s="6">
        <f t="shared" si="88"/>
        <v>77</v>
      </c>
      <c r="AL82" s="7">
        <f t="shared" si="125"/>
        <v>46631</v>
      </c>
      <c r="AM82" s="20">
        <f t="shared" si="157"/>
        <v>0</v>
      </c>
      <c r="AN82" s="20">
        <f t="shared" si="158"/>
        <v>0</v>
      </c>
      <c r="AO82" s="20">
        <f t="shared" si="159"/>
        <v>0</v>
      </c>
      <c r="AP82" s="20">
        <f t="shared" si="160"/>
        <v>0</v>
      </c>
      <c r="AR82" s="6">
        <f t="shared" si="91"/>
        <v>77</v>
      </c>
      <c r="AS82" s="7">
        <f t="shared" si="127"/>
        <v>46631</v>
      </c>
      <c r="AT82" s="20">
        <f t="shared" si="161"/>
        <v>0</v>
      </c>
      <c r="AU82" s="20">
        <f t="shared" si="162"/>
        <v>0</v>
      </c>
      <c r="AV82" s="20">
        <f t="shared" si="163"/>
        <v>0</v>
      </c>
      <c r="AW82" s="20">
        <f t="shared" si="164"/>
        <v>0</v>
      </c>
      <c r="AY82" s="6">
        <f t="shared" si="94"/>
        <v>77</v>
      </c>
      <c r="AZ82" s="7">
        <f t="shared" si="129"/>
        <v>46631</v>
      </c>
      <c r="BA82" s="20">
        <f t="shared" si="165"/>
        <v>0</v>
      </c>
      <c r="BB82" s="20">
        <f t="shared" si="166"/>
        <v>0</v>
      </c>
      <c r="BC82" s="20">
        <f t="shared" si="167"/>
        <v>0</v>
      </c>
      <c r="BD82" s="20">
        <f t="shared" si="168"/>
        <v>0</v>
      </c>
      <c r="BF82" s="6">
        <f t="shared" si="97"/>
        <v>77</v>
      </c>
      <c r="BG82" s="7">
        <f t="shared" si="131"/>
        <v>46631</v>
      </c>
      <c r="BH82" s="20">
        <f t="shared" si="169"/>
        <v>0</v>
      </c>
      <c r="BI82" s="20">
        <f t="shared" si="170"/>
        <v>0</v>
      </c>
      <c r="BJ82" s="20">
        <f t="shared" si="171"/>
        <v>0</v>
      </c>
      <c r="BK82" s="20">
        <f t="shared" si="172"/>
        <v>0</v>
      </c>
      <c r="BM82" s="6">
        <f t="shared" si="100"/>
        <v>77</v>
      </c>
      <c r="BN82" s="7">
        <f t="shared" si="133"/>
        <v>46631</v>
      </c>
      <c r="BO82" s="20">
        <f t="shared" si="173"/>
        <v>0</v>
      </c>
      <c r="BP82" s="20">
        <f t="shared" si="174"/>
        <v>0</v>
      </c>
      <c r="BQ82" s="20">
        <f t="shared" si="175"/>
        <v>0</v>
      </c>
      <c r="BR82" s="20">
        <f t="shared" si="176"/>
        <v>0</v>
      </c>
      <c r="BT82" s="6">
        <f t="shared" si="103"/>
        <v>77</v>
      </c>
      <c r="BU82" s="7">
        <f t="shared" si="135"/>
        <v>46631</v>
      </c>
      <c r="BV82" s="20">
        <f t="shared" si="177"/>
        <v>2856.5936912926509</v>
      </c>
      <c r="BW82" s="20">
        <f t="shared" si="178"/>
        <v>40.968314522622101</v>
      </c>
      <c r="BX82" s="20">
        <f t="shared" si="179"/>
        <v>2897.5620058152731</v>
      </c>
      <c r="BY82" s="20">
        <f t="shared" si="180"/>
        <v>120</v>
      </c>
    </row>
    <row r="83" spans="2:77" ht="20" customHeight="1" thickBot="1" x14ac:dyDescent="0.25">
      <c r="B83" s="6">
        <f t="shared" si="136"/>
        <v>78</v>
      </c>
      <c r="C83" s="7">
        <f t="shared" si="115"/>
        <v>46661</v>
      </c>
      <c r="D83" s="20">
        <f t="shared" si="137"/>
        <v>0</v>
      </c>
      <c r="E83" s="20">
        <f t="shared" si="138"/>
        <v>0</v>
      </c>
      <c r="F83" s="20">
        <f t="shared" si="139"/>
        <v>0</v>
      </c>
      <c r="G83" s="20">
        <f t="shared" si="140"/>
        <v>0</v>
      </c>
      <c r="I83" s="6">
        <f t="shared" si="76"/>
        <v>78</v>
      </c>
      <c r="J83" s="7">
        <f t="shared" si="117"/>
        <v>46661</v>
      </c>
      <c r="K83" s="20">
        <f t="shared" si="141"/>
        <v>0</v>
      </c>
      <c r="L83" s="20">
        <f t="shared" si="142"/>
        <v>0</v>
      </c>
      <c r="M83" s="20">
        <f t="shared" si="143"/>
        <v>0</v>
      </c>
      <c r="N83" s="20">
        <f t="shared" si="144"/>
        <v>0</v>
      </c>
      <c r="P83" s="6">
        <f t="shared" si="79"/>
        <v>78</v>
      </c>
      <c r="Q83" s="7">
        <f t="shared" si="119"/>
        <v>46661</v>
      </c>
      <c r="R83" s="20">
        <f t="shared" si="145"/>
        <v>2777.5620058152731</v>
      </c>
      <c r="S83" s="20">
        <f t="shared" si="146"/>
        <v>39.834868433400707</v>
      </c>
      <c r="T83" s="20">
        <f t="shared" si="147"/>
        <v>2817.3968742486736</v>
      </c>
      <c r="U83" s="20">
        <f t="shared" si="148"/>
        <v>120</v>
      </c>
      <c r="W83" s="6">
        <f t="shared" si="82"/>
        <v>78</v>
      </c>
      <c r="X83" s="7">
        <f t="shared" si="121"/>
        <v>46661</v>
      </c>
      <c r="Y83" s="20">
        <f t="shared" si="149"/>
        <v>0</v>
      </c>
      <c r="Z83" s="20">
        <f t="shared" si="150"/>
        <v>0</v>
      </c>
      <c r="AA83" s="20">
        <f t="shared" si="151"/>
        <v>0</v>
      </c>
      <c r="AB83" s="20">
        <f t="shared" si="152"/>
        <v>0</v>
      </c>
      <c r="AD83" s="6">
        <f t="shared" si="85"/>
        <v>78</v>
      </c>
      <c r="AE83" s="7">
        <f t="shared" si="123"/>
        <v>46661</v>
      </c>
      <c r="AF83" s="20">
        <f t="shared" si="153"/>
        <v>0</v>
      </c>
      <c r="AG83" s="20">
        <f t="shared" si="154"/>
        <v>0</v>
      </c>
      <c r="AH83" s="20">
        <f t="shared" si="155"/>
        <v>0</v>
      </c>
      <c r="AI83" s="20">
        <f t="shared" si="156"/>
        <v>0</v>
      </c>
      <c r="AK83" s="6">
        <f t="shared" si="88"/>
        <v>78</v>
      </c>
      <c r="AL83" s="7">
        <f t="shared" si="125"/>
        <v>46661</v>
      </c>
      <c r="AM83" s="20">
        <f t="shared" si="157"/>
        <v>0</v>
      </c>
      <c r="AN83" s="20">
        <f t="shared" si="158"/>
        <v>0</v>
      </c>
      <c r="AO83" s="20">
        <f t="shared" si="159"/>
        <v>0</v>
      </c>
      <c r="AP83" s="20">
        <f t="shared" si="160"/>
        <v>0</v>
      </c>
      <c r="AR83" s="6">
        <f t="shared" si="91"/>
        <v>78</v>
      </c>
      <c r="AS83" s="7">
        <f t="shared" si="127"/>
        <v>46661</v>
      </c>
      <c r="AT83" s="20">
        <f t="shared" si="161"/>
        <v>0</v>
      </c>
      <c r="AU83" s="20">
        <f t="shared" si="162"/>
        <v>0</v>
      </c>
      <c r="AV83" s="20">
        <f t="shared" si="163"/>
        <v>0</v>
      </c>
      <c r="AW83" s="20">
        <f t="shared" si="164"/>
        <v>0</v>
      </c>
      <c r="AY83" s="6">
        <f t="shared" si="94"/>
        <v>78</v>
      </c>
      <c r="AZ83" s="7">
        <f t="shared" si="129"/>
        <v>46661</v>
      </c>
      <c r="BA83" s="20">
        <f t="shared" si="165"/>
        <v>0</v>
      </c>
      <c r="BB83" s="20">
        <f t="shared" si="166"/>
        <v>0</v>
      </c>
      <c r="BC83" s="20">
        <f t="shared" si="167"/>
        <v>0</v>
      </c>
      <c r="BD83" s="20">
        <f t="shared" si="168"/>
        <v>0</v>
      </c>
      <c r="BF83" s="6">
        <f t="shared" si="97"/>
        <v>78</v>
      </c>
      <c r="BG83" s="7">
        <f t="shared" si="131"/>
        <v>46661</v>
      </c>
      <c r="BH83" s="20">
        <f t="shared" si="169"/>
        <v>0</v>
      </c>
      <c r="BI83" s="20">
        <f t="shared" si="170"/>
        <v>0</v>
      </c>
      <c r="BJ83" s="20">
        <f t="shared" si="171"/>
        <v>0</v>
      </c>
      <c r="BK83" s="20">
        <f t="shared" si="172"/>
        <v>0</v>
      </c>
      <c r="BM83" s="6">
        <f t="shared" si="100"/>
        <v>78</v>
      </c>
      <c r="BN83" s="7">
        <f t="shared" si="133"/>
        <v>46661</v>
      </c>
      <c r="BO83" s="20">
        <f t="shared" si="173"/>
        <v>0</v>
      </c>
      <c r="BP83" s="20">
        <f t="shared" si="174"/>
        <v>0</v>
      </c>
      <c r="BQ83" s="20">
        <f t="shared" si="175"/>
        <v>0</v>
      </c>
      <c r="BR83" s="20">
        <f t="shared" si="176"/>
        <v>0</v>
      </c>
      <c r="BT83" s="6">
        <f t="shared" si="103"/>
        <v>78</v>
      </c>
      <c r="BU83" s="7">
        <f t="shared" si="135"/>
        <v>46661</v>
      </c>
      <c r="BV83" s="20">
        <f t="shared" si="177"/>
        <v>2777.5620058152731</v>
      </c>
      <c r="BW83" s="20">
        <f t="shared" si="178"/>
        <v>39.834868433400707</v>
      </c>
      <c r="BX83" s="20">
        <f t="shared" si="179"/>
        <v>2817.3968742486736</v>
      </c>
      <c r="BY83" s="20">
        <f t="shared" si="180"/>
        <v>120</v>
      </c>
    </row>
    <row r="84" spans="2:77" ht="20" customHeight="1" thickBot="1" x14ac:dyDescent="0.25">
      <c r="B84" s="6">
        <f t="shared" si="136"/>
        <v>79</v>
      </c>
      <c r="C84" s="7">
        <f t="shared" si="115"/>
        <v>46692</v>
      </c>
      <c r="D84" s="20">
        <f t="shared" si="137"/>
        <v>0</v>
      </c>
      <c r="E84" s="20">
        <f t="shared" si="138"/>
        <v>0</v>
      </c>
      <c r="F84" s="20">
        <f t="shared" si="139"/>
        <v>0</v>
      </c>
      <c r="G84" s="20">
        <f t="shared" si="140"/>
        <v>0</v>
      </c>
      <c r="I84" s="6">
        <f t="shared" si="76"/>
        <v>79</v>
      </c>
      <c r="J84" s="7">
        <f t="shared" si="117"/>
        <v>46692</v>
      </c>
      <c r="K84" s="20">
        <f t="shared" si="141"/>
        <v>0</v>
      </c>
      <c r="L84" s="20">
        <f t="shared" si="142"/>
        <v>0</v>
      </c>
      <c r="M84" s="20">
        <f t="shared" si="143"/>
        <v>0</v>
      </c>
      <c r="N84" s="20">
        <f t="shared" si="144"/>
        <v>0</v>
      </c>
      <c r="P84" s="6">
        <f t="shared" si="79"/>
        <v>79</v>
      </c>
      <c r="Q84" s="7">
        <f t="shared" si="119"/>
        <v>46692</v>
      </c>
      <c r="R84" s="20">
        <f t="shared" si="145"/>
        <v>2697.3968742486736</v>
      </c>
      <c r="S84" s="20">
        <f t="shared" si="146"/>
        <v>38.685166838183058</v>
      </c>
      <c r="T84" s="20">
        <f t="shared" si="147"/>
        <v>2736.0820410868569</v>
      </c>
      <c r="U84" s="20">
        <f t="shared" si="148"/>
        <v>120</v>
      </c>
      <c r="W84" s="6">
        <f t="shared" si="82"/>
        <v>79</v>
      </c>
      <c r="X84" s="7">
        <f t="shared" si="121"/>
        <v>46692</v>
      </c>
      <c r="Y84" s="20">
        <f t="shared" si="149"/>
        <v>0</v>
      </c>
      <c r="Z84" s="20">
        <f t="shared" si="150"/>
        <v>0</v>
      </c>
      <c r="AA84" s="20">
        <f t="shared" si="151"/>
        <v>0</v>
      </c>
      <c r="AB84" s="20">
        <f t="shared" si="152"/>
        <v>0</v>
      </c>
      <c r="AD84" s="6">
        <f t="shared" si="85"/>
        <v>79</v>
      </c>
      <c r="AE84" s="7">
        <f t="shared" si="123"/>
        <v>46692</v>
      </c>
      <c r="AF84" s="20">
        <f t="shared" si="153"/>
        <v>0</v>
      </c>
      <c r="AG84" s="20">
        <f t="shared" si="154"/>
        <v>0</v>
      </c>
      <c r="AH84" s="20">
        <f t="shared" si="155"/>
        <v>0</v>
      </c>
      <c r="AI84" s="20">
        <f t="shared" si="156"/>
        <v>0</v>
      </c>
      <c r="AK84" s="6">
        <f t="shared" si="88"/>
        <v>79</v>
      </c>
      <c r="AL84" s="7">
        <f t="shared" si="125"/>
        <v>46692</v>
      </c>
      <c r="AM84" s="20">
        <f t="shared" si="157"/>
        <v>0</v>
      </c>
      <c r="AN84" s="20">
        <f t="shared" si="158"/>
        <v>0</v>
      </c>
      <c r="AO84" s="20">
        <f t="shared" si="159"/>
        <v>0</v>
      </c>
      <c r="AP84" s="20">
        <f t="shared" si="160"/>
        <v>0</v>
      </c>
      <c r="AR84" s="6">
        <f t="shared" si="91"/>
        <v>79</v>
      </c>
      <c r="AS84" s="7">
        <f t="shared" si="127"/>
        <v>46692</v>
      </c>
      <c r="AT84" s="20">
        <f t="shared" si="161"/>
        <v>0</v>
      </c>
      <c r="AU84" s="20">
        <f t="shared" si="162"/>
        <v>0</v>
      </c>
      <c r="AV84" s="20">
        <f t="shared" si="163"/>
        <v>0</v>
      </c>
      <c r="AW84" s="20">
        <f t="shared" si="164"/>
        <v>0</v>
      </c>
      <c r="AY84" s="6">
        <f t="shared" si="94"/>
        <v>79</v>
      </c>
      <c r="AZ84" s="7">
        <f t="shared" si="129"/>
        <v>46692</v>
      </c>
      <c r="BA84" s="20">
        <f t="shared" si="165"/>
        <v>0</v>
      </c>
      <c r="BB84" s="20">
        <f t="shared" si="166"/>
        <v>0</v>
      </c>
      <c r="BC84" s="20">
        <f t="shared" si="167"/>
        <v>0</v>
      </c>
      <c r="BD84" s="20">
        <f t="shared" si="168"/>
        <v>0</v>
      </c>
      <c r="BF84" s="6">
        <f t="shared" si="97"/>
        <v>79</v>
      </c>
      <c r="BG84" s="7">
        <f t="shared" si="131"/>
        <v>46692</v>
      </c>
      <c r="BH84" s="20">
        <f t="shared" si="169"/>
        <v>0</v>
      </c>
      <c r="BI84" s="20">
        <f t="shared" si="170"/>
        <v>0</v>
      </c>
      <c r="BJ84" s="20">
        <f t="shared" si="171"/>
        <v>0</v>
      </c>
      <c r="BK84" s="20">
        <f t="shared" si="172"/>
        <v>0</v>
      </c>
      <c r="BM84" s="6">
        <f t="shared" si="100"/>
        <v>79</v>
      </c>
      <c r="BN84" s="7">
        <f t="shared" si="133"/>
        <v>46692</v>
      </c>
      <c r="BO84" s="20">
        <f t="shared" si="173"/>
        <v>0</v>
      </c>
      <c r="BP84" s="20">
        <f t="shared" si="174"/>
        <v>0</v>
      </c>
      <c r="BQ84" s="20">
        <f t="shared" si="175"/>
        <v>0</v>
      </c>
      <c r="BR84" s="20">
        <f t="shared" si="176"/>
        <v>0</v>
      </c>
      <c r="BT84" s="6">
        <f t="shared" si="103"/>
        <v>79</v>
      </c>
      <c r="BU84" s="7">
        <f t="shared" si="135"/>
        <v>46692</v>
      </c>
      <c r="BV84" s="20">
        <f t="shared" si="177"/>
        <v>2697.3968742486736</v>
      </c>
      <c r="BW84" s="20">
        <f t="shared" si="178"/>
        <v>38.685166838183058</v>
      </c>
      <c r="BX84" s="20">
        <f t="shared" si="179"/>
        <v>2736.0820410868569</v>
      </c>
      <c r="BY84" s="20">
        <f t="shared" si="180"/>
        <v>120</v>
      </c>
    </row>
    <row r="85" spans="2:77" ht="20" customHeight="1" thickBot="1" x14ac:dyDescent="0.25">
      <c r="B85" s="6">
        <f t="shared" si="136"/>
        <v>80</v>
      </c>
      <c r="C85" s="7">
        <f t="shared" si="115"/>
        <v>46722</v>
      </c>
      <c r="D85" s="20">
        <f t="shared" si="137"/>
        <v>0</v>
      </c>
      <c r="E85" s="20">
        <f t="shared" si="138"/>
        <v>0</v>
      </c>
      <c r="F85" s="20">
        <f t="shared" si="139"/>
        <v>0</v>
      </c>
      <c r="G85" s="20">
        <f t="shared" si="140"/>
        <v>0</v>
      </c>
      <c r="I85" s="6">
        <f t="shared" si="76"/>
        <v>80</v>
      </c>
      <c r="J85" s="7">
        <f t="shared" si="117"/>
        <v>46722</v>
      </c>
      <c r="K85" s="20">
        <f t="shared" si="141"/>
        <v>0</v>
      </c>
      <c r="L85" s="20">
        <f t="shared" si="142"/>
        <v>0</v>
      </c>
      <c r="M85" s="20">
        <f t="shared" si="143"/>
        <v>0</v>
      </c>
      <c r="N85" s="20">
        <f t="shared" si="144"/>
        <v>0</v>
      </c>
      <c r="P85" s="6">
        <f t="shared" si="79"/>
        <v>80</v>
      </c>
      <c r="Q85" s="7">
        <f t="shared" si="119"/>
        <v>46722</v>
      </c>
      <c r="R85" s="20">
        <f t="shared" si="145"/>
        <v>2616.0820410868569</v>
      </c>
      <c r="S85" s="20">
        <f t="shared" si="146"/>
        <v>37.518976605920678</v>
      </c>
      <c r="T85" s="20">
        <f t="shared" si="147"/>
        <v>2653.6010176927775</v>
      </c>
      <c r="U85" s="20">
        <f t="shared" si="148"/>
        <v>120</v>
      </c>
      <c r="W85" s="6">
        <f t="shared" si="82"/>
        <v>80</v>
      </c>
      <c r="X85" s="7">
        <f t="shared" si="121"/>
        <v>46722</v>
      </c>
      <c r="Y85" s="20">
        <f t="shared" si="149"/>
        <v>0</v>
      </c>
      <c r="Z85" s="20">
        <f t="shared" si="150"/>
        <v>0</v>
      </c>
      <c r="AA85" s="20">
        <f t="shared" si="151"/>
        <v>0</v>
      </c>
      <c r="AB85" s="20">
        <f t="shared" si="152"/>
        <v>0</v>
      </c>
      <c r="AD85" s="6">
        <f t="shared" si="85"/>
        <v>80</v>
      </c>
      <c r="AE85" s="7">
        <f t="shared" si="123"/>
        <v>46722</v>
      </c>
      <c r="AF85" s="20">
        <f t="shared" si="153"/>
        <v>0</v>
      </c>
      <c r="AG85" s="20">
        <f t="shared" si="154"/>
        <v>0</v>
      </c>
      <c r="AH85" s="20">
        <f t="shared" si="155"/>
        <v>0</v>
      </c>
      <c r="AI85" s="20">
        <f t="shared" si="156"/>
        <v>0</v>
      </c>
      <c r="AK85" s="6">
        <f t="shared" si="88"/>
        <v>80</v>
      </c>
      <c r="AL85" s="7">
        <f t="shared" si="125"/>
        <v>46722</v>
      </c>
      <c r="AM85" s="20">
        <f t="shared" si="157"/>
        <v>0</v>
      </c>
      <c r="AN85" s="20">
        <f t="shared" si="158"/>
        <v>0</v>
      </c>
      <c r="AO85" s="20">
        <f t="shared" si="159"/>
        <v>0</v>
      </c>
      <c r="AP85" s="20">
        <f t="shared" si="160"/>
        <v>0</v>
      </c>
      <c r="AR85" s="6">
        <f t="shared" si="91"/>
        <v>80</v>
      </c>
      <c r="AS85" s="7">
        <f t="shared" si="127"/>
        <v>46722</v>
      </c>
      <c r="AT85" s="20">
        <f t="shared" si="161"/>
        <v>0</v>
      </c>
      <c r="AU85" s="20">
        <f t="shared" si="162"/>
        <v>0</v>
      </c>
      <c r="AV85" s="20">
        <f t="shared" si="163"/>
        <v>0</v>
      </c>
      <c r="AW85" s="20">
        <f t="shared" si="164"/>
        <v>0</v>
      </c>
      <c r="AY85" s="6">
        <f t="shared" si="94"/>
        <v>80</v>
      </c>
      <c r="AZ85" s="7">
        <f t="shared" si="129"/>
        <v>46722</v>
      </c>
      <c r="BA85" s="20">
        <f t="shared" si="165"/>
        <v>0</v>
      </c>
      <c r="BB85" s="20">
        <f t="shared" si="166"/>
        <v>0</v>
      </c>
      <c r="BC85" s="20">
        <f t="shared" si="167"/>
        <v>0</v>
      </c>
      <c r="BD85" s="20">
        <f t="shared" si="168"/>
        <v>0</v>
      </c>
      <c r="BF85" s="6">
        <f t="shared" si="97"/>
        <v>80</v>
      </c>
      <c r="BG85" s="7">
        <f t="shared" si="131"/>
        <v>46722</v>
      </c>
      <c r="BH85" s="20">
        <f t="shared" si="169"/>
        <v>0</v>
      </c>
      <c r="BI85" s="20">
        <f t="shared" si="170"/>
        <v>0</v>
      </c>
      <c r="BJ85" s="20">
        <f t="shared" si="171"/>
        <v>0</v>
      </c>
      <c r="BK85" s="20">
        <f t="shared" si="172"/>
        <v>0</v>
      </c>
      <c r="BM85" s="6">
        <f t="shared" si="100"/>
        <v>80</v>
      </c>
      <c r="BN85" s="7">
        <f t="shared" si="133"/>
        <v>46722</v>
      </c>
      <c r="BO85" s="20">
        <f t="shared" si="173"/>
        <v>0</v>
      </c>
      <c r="BP85" s="20">
        <f t="shared" si="174"/>
        <v>0</v>
      </c>
      <c r="BQ85" s="20">
        <f t="shared" si="175"/>
        <v>0</v>
      </c>
      <c r="BR85" s="20">
        <f t="shared" si="176"/>
        <v>0</v>
      </c>
      <c r="BT85" s="6">
        <f t="shared" si="103"/>
        <v>80</v>
      </c>
      <c r="BU85" s="7">
        <f t="shared" si="135"/>
        <v>46722</v>
      </c>
      <c r="BV85" s="20">
        <f t="shared" si="177"/>
        <v>2616.0820410868569</v>
      </c>
      <c r="BW85" s="20">
        <f t="shared" si="178"/>
        <v>37.518976605920678</v>
      </c>
      <c r="BX85" s="20">
        <f t="shared" si="179"/>
        <v>2653.6010176927775</v>
      </c>
      <c r="BY85" s="20">
        <f t="shared" si="180"/>
        <v>120</v>
      </c>
    </row>
    <row r="86" spans="2:77" ht="20" customHeight="1" thickBot="1" x14ac:dyDescent="0.25">
      <c r="B86" s="6">
        <f t="shared" si="136"/>
        <v>81</v>
      </c>
      <c r="C86" s="7">
        <f t="shared" si="115"/>
        <v>46753</v>
      </c>
      <c r="D86" s="20">
        <f t="shared" si="137"/>
        <v>0</v>
      </c>
      <c r="E86" s="20">
        <f t="shared" si="138"/>
        <v>0</v>
      </c>
      <c r="F86" s="20">
        <f t="shared" si="139"/>
        <v>0</v>
      </c>
      <c r="G86" s="20">
        <f t="shared" si="140"/>
        <v>0</v>
      </c>
      <c r="I86" s="6">
        <f t="shared" si="76"/>
        <v>81</v>
      </c>
      <c r="J86" s="7">
        <f t="shared" si="117"/>
        <v>46753</v>
      </c>
      <c r="K86" s="20">
        <f t="shared" si="141"/>
        <v>0</v>
      </c>
      <c r="L86" s="20">
        <f t="shared" si="142"/>
        <v>0</v>
      </c>
      <c r="M86" s="20">
        <f t="shared" si="143"/>
        <v>0</v>
      </c>
      <c r="N86" s="20">
        <f t="shared" si="144"/>
        <v>0</v>
      </c>
      <c r="P86" s="6">
        <f t="shared" si="79"/>
        <v>81</v>
      </c>
      <c r="Q86" s="7">
        <f t="shared" si="119"/>
        <v>46753</v>
      </c>
      <c r="R86" s="20">
        <f t="shared" si="145"/>
        <v>2533.6010176927775</v>
      </c>
      <c r="S86" s="20">
        <f t="shared" si="146"/>
        <v>36.336061262077251</v>
      </c>
      <c r="T86" s="20">
        <f t="shared" si="147"/>
        <v>2569.9370789548548</v>
      </c>
      <c r="U86" s="20">
        <f t="shared" si="148"/>
        <v>120</v>
      </c>
      <c r="W86" s="6">
        <f t="shared" si="82"/>
        <v>81</v>
      </c>
      <c r="X86" s="7">
        <f t="shared" si="121"/>
        <v>46753</v>
      </c>
      <c r="Y86" s="20">
        <f t="shared" si="149"/>
        <v>0</v>
      </c>
      <c r="Z86" s="20">
        <f t="shared" si="150"/>
        <v>0</v>
      </c>
      <c r="AA86" s="20">
        <f t="shared" si="151"/>
        <v>0</v>
      </c>
      <c r="AB86" s="20">
        <f t="shared" si="152"/>
        <v>0</v>
      </c>
      <c r="AD86" s="6">
        <f t="shared" si="85"/>
        <v>81</v>
      </c>
      <c r="AE86" s="7">
        <f t="shared" si="123"/>
        <v>46753</v>
      </c>
      <c r="AF86" s="20">
        <f t="shared" si="153"/>
        <v>0</v>
      </c>
      <c r="AG86" s="20">
        <f t="shared" si="154"/>
        <v>0</v>
      </c>
      <c r="AH86" s="20">
        <f t="shared" si="155"/>
        <v>0</v>
      </c>
      <c r="AI86" s="20">
        <f t="shared" si="156"/>
        <v>0</v>
      </c>
      <c r="AK86" s="6">
        <f t="shared" si="88"/>
        <v>81</v>
      </c>
      <c r="AL86" s="7">
        <f t="shared" si="125"/>
        <v>46753</v>
      </c>
      <c r="AM86" s="20">
        <f t="shared" si="157"/>
        <v>0</v>
      </c>
      <c r="AN86" s="20">
        <f t="shared" si="158"/>
        <v>0</v>
      </c>
      <c r="AO86" s="20">
        <f t="shared" si="159"/>
        <v>0</v>
      </c>
      <c r="AP86" s="20">
        <f t="shared" si="160"/>
        <v>0</v>
      </c>
      <c r="AR86" s="6">
        <f t="shared" si="91"/>
        <v>81</v>
      </c>
      <c r="AS86" s="7">
        <f t="shared" si="127"/>
        <v>46753</v>
      </c>
      <c r="AT86" s="20">
        <f t="shared" si="161"/>
        <v>0</v>
      </c>
      <c r="AU86" s="20">
        <f t="shared" si="162"/>
        <v>0</v>
      </c>
      <c r="AV86" s="20">
        <f t="shared" si="163"/>
        <v>0</v>
      </c>
      <c r="AW86" s="20">
        <f t="shared" si="164"/>
        <v>0</v>
      </c>
      <c r="AY86" s="6">
        <f t="shared" si="94"/>
        <v>81</v>
      </c>
      <c r="AZ86" s="7">
        <f t="shared" si="129"/>
        <v>46753</v>
      </c>
      <c r="BA86" s="20">
        <f t="shared" si="165"/>
        <v>0</v>
      </c>
      <c r="BB86" s="20">
        <f t="shared" si="166"/>
        <v>0</v>
      </c>
      <c r="BC86" s="20">
        <f t="shared" si="167"/>
        <v>0</v>
      </c>
      <c r="BD86" s="20">
        <f t="shared" si="168"/>
        <v>0</v>
      </c>
      <c r="BF86" s="6">
        <f t="shared" si="97"/>
        <v>81</v>
      </c>
      <c r="BG86" s="7">
        <f t="shared" si="131"/>
        <v>46753</v>
      </c>
      <c r="BH86" s="20">
        <f t="shared" si="169"/>
        <v>0</v>
      </c>
      <c r="BI86" s="20">
        <f t="shared" si="170"/>
        <v>0</v>
      </c>
      <c r="BJ86" s="20">
        <f t="shared" si="171"/>
        <v>0</v>
      </c>
      <c r="BK86" s="20">
        <f t="shared" si="172"/>
        <v>0</v>
      </c>
      <c r="BM86" s="6">
        <f t="shared" si="100"/>
        <v>81</v>
      </c>
      <c r="BN86" s="7">
        <f t="shared" si="133"/>
        <v>46753</v>
      </c>
      <c r="BO86" s="20">
        <f t="shared" si="173"/>
        <v>0</v>
      </c>
      <c r="BP86" s="20">
        <f t="shared" si="174"/>
        <v>0</v>
      </c>
      <c r="BQ86" s="20">
        <f t="shared" si="175"/>
        <v>0</v>
      </c>
      <c r="BR86" s="20">
        <f t="shared" si="176"/>
        <v>0</v>
      </c>
      <c r="BT86" s="6">
        <f t="shared" si="103"/>
        <v>81</v>
      </c>
      <c r="BU86" s="7">
        <f t="shared" si="135"/>
        <v>46753</v>
      </c>
      <c r="BV86" s="20">
        <f t="shared" si="177"/>
        <v>2533.6010176927775</v>
      </c>
      <c r="BW86" s="20">
        <f t="shared" si="178"/>
        <v>36.336061262077251</v>
      </c>
      <c r="BX86" s="20">
        <f t="shared" si="179"/>
        <v>2569.9370789548548</v>
      </c>
      <c r="BY86" s="20">
        <f t="shared" si="180"/>
        <v>120</v>
      </c>
    </row>
    <row r="87" spans="2:77" ht="20" customHeight="1" thickBot="1" x14ac:dyDescent="0.25">
      <c r="B87" s="6">
        <f t="shared" si="136"/>
        <v>82</v>
      </c>
      <c r="C87" s="7">
        <f t="shared" si="115"/>
        <v>46784</v>
      </c>
      <c r="D87" s="20">
        <f t="shared" si="137"/>
        <v>0</v>
      </c>
      <c r="E87" s="20">
        <f t="shared" si="138"/>
        <v>0</v>
      </c>
      <c r="F87" s="20">
        <f t="shared" si="139"/>
        <v>0</v>
      </c>
      <c r="G87" s="20">
        <f t="shared" si="140"/>
        <v>0</v>
      </c>
      <c r="I87" s="6">
        <f t="shared" si="76"/>
        <v>82</v>
      </c>
      <c r="J87" s="7">
        <f t="shared" si="117"/>
        <v>46784</v>
      </c>
      <c r="K87" s="20">
        <f t="shared" si="141"/>
        <v>0</v>
      </c>
      <c r="L87" s="20">
        <f t="shared" si="142"/>
        <v>0</v>
      </c>
      <c r="M87" s="20">
        <f t="shared" si="143"/>
        <v>0</v>
      </c>
      <c r="N87" s="20">
        <f t="shared" si="144"/>
        <v>0</v>
      </c>
      <c r="P87" s="6">
        <f t="shared" si="79"/>
        <v>82</v>
      </c>
      <c r="Q87" s="7">
        <f t="shared" si="119"/>
        <v>46784</v>
      </c>
      <c r="R87" s="20">
        <f t="shared" si="145"/>
        <v>2449.9370789548548</v>
      </c>
      <c r="S87" s="20">
        <f t="shared" si="146"/>
        <v>35.136180940677541</v>
      </c>
      <c r="T87" s="20">
        <f t="shared" si="147"/>
        <v>2485.0732598955324</v>
      </c>
      <c r="U87" s="20">
        <f t="shared" si="148"/>
        <v>120</v>
      </c>
      <c r="W87" s="6">
        <f t="shared" si="82"/>
        <v>82</v>
      </c>
      <c r="X87" s="7">
        <f t="shared" si="121"/>
        <v>46784</v>
      </c>
      <c r="Y87" s="20">
        <f t="shared" si="149"/>
        <v>0</v>
      </c>
      <c r="Z87" s="20">
        <f t="shared" si="150"/>
        <v>0</v>
      </c>
      <c r="AA87" s="20">
        <f t="shared" si="151"/>
        <v>0</v>
      </c>
      <c r="AB87" s="20">
        <f t="shared" si="152"/>
        <v>0</v>
      </c>
      <c r="AD87" s="6">
        <f t="shared" si="85"/>
        <v>82</v>
      </c>
      <c r="AE87" s="7">
        <f t="shared" si="123"/>
        <v>46784</v>
      </c>
      <c r="AF87" s="20">
        <f t="shared" si="153"/>
        <v>0</v>
      </c>
      <c r="AG87" s="20">
        <f t="shared" si="154"/>
        <v>0</v>
      </c>
      <c r="AH87" s="20">
        <f t="shared" si="155"/>
        <v>0</v>
      </c>
      <c r="AI87" s="20">
        <f t="shared" si="156"/>
        <v>0</v>
      </c>
      <c r="AK87" s="6">
        <f t="shared" si="88"/>
        <v>82</v>
      </c>
      <c r="AL87" s="7">
        <f t="shared" si="125"/>
        <v>46784</v>
      </c>
      <c r="AM87" s="20">
        <f t="shared" si="157"/>
        <v>0</v>
      </c>
      <c r="AN87" s="20">
        <f t="shared" si="158"/>
        <v>0</v>
      </c>
      <c r="AO87" s="20">
        <f t="shared" si="159"/>
        <v>0</v>
      </c>
      <c r="AP87" s="20">
        <f t="shared" si="160"/>
        <v>0</v>
      </c>
      <c r="AR87" s="6">
        <f t="shared" si="91"/>
        <v>82</v>
      </c>
      <c r="AS87" s="7">
        <f t="shared" si="127"/>
        <v>46784</v>
      </c>
      <c r="AT87" s="20">
        <f t="shared" si="161"/>
        <v>0</v>
      </c>
      <c r="AU87" s="20">
        <f t="shared" si="162"/>
        <v>0</v>
      </c>
      <c r="AV87" s="20">
        <f t="shared" si="163"/>
        <v>0</v>
      </c>
      <c r="AW87" s="20">
        <f t="shared" si="164"/>
        <v>0</v>
      </c>
      <c r="AY87" s="6">
        <f t="shared" si="94"/>
        <v>82</v>
      </c>
      <c r="AZ87" s="7">
        <f t="shared" si="129"/>
        <v>46784</v>
      </c>
      <c r="BA87" s="20">
        <f t="shared" si="165"/>
        <v>0</v>
      </c>
      <c r="BB87" s="20">
        <f t="shared" si="166"/>
        <v>0</v>
      </c>
      <c r="BC87" s="20">
        <f t="shared" si="167"/>
        <v>0</v>
      </c>
      <c r="BD87" s="20">
        <f t="shared" si="168"/>
        <v>0</v>
      </c>
      <c r="BF87" s="6">
        <f t="shared" si="97"/>
        <v>82</v>
      </c>
      <c r="BG87" s="7">
        <f t="shared" si="131"/>
        <v>46784</v>
      </c>
      <c r="BH87" s="20">
        <f t="shared" si="169"/>
        <v>0</v>
      </c>
      <c r="BI87" s="20">
        <f t="shared" si="170"/>
        <v>0</v>
      </c>
      <c r="BJ87" s="20">
        <f t="shared" si="171"/>
        <v>0</v>
      </c>
      <c r="BK87" s="20">
        <f t="shared" si="172"/>
        <v>0</v>
      </c>
      <c r="BM87" s="6">
        <f t="shared" si="100"/>
        <v>82</v>
      </c>
      <c r="BN87" s="7">
        <f t="shared" si="133"/>
        <v>46784</v>
      </c>
      <c r="BO87" s="20">
        <f t="shared" si="173"/>
        <v>0</v>
      </c>
      <c r="BP87" s="20">
        <f t="shared" si="174"/>
        <v>0</v>
      </c>
      <c r="BQ87" s="20">
        <f t="shared" si="175"/>
        <v>0</v>
      </c>
      <c r="BR87" s="20">
        <f t="shared" si="176"/>
        <v>0</v>
      </c>
      <c r="BT87" s="6">
        <f t="shared" si="103"/>
        <v>82</v>
      </c>
      <c r="BU87" s="7">
        <f t="shared" si="135"/>
        <v>46784</v>
      </c>
      <c r="BV87" s="20">
        <f t="shared" si="177"/>
        <v>2449.9370789548548</v>
      </c>
      <c r="BW87" s="20">
        <f t="shared" si="178"/>
        <v>35.136180940677541</v>
      </c>
      <c r="BX87" s="20">
        <f t="shared" si="179"/>
        <v>2485.0732598955324</v>
      </c>
      <c r="BY87" s="20">
        <f t="shared" si="180"/>
        <v>120</v>
      </c>
    </row>
    <row r="88" spans="2:77" ht="20" customHeight="1" thickBot="1" x14ac:dyDescent="0.25">
      <c r="B88" s="6">
        <f t="shared" si="136"/>
        <v>83</v>
      </c>
      <c r="C88" s="7">
        <f t="shared" si="115"/>
        <v>46813</v>
      </c>
      <c r="D88" s="20">
        <f t="shared" si="137"/>
        <v>0</v>
      </c>
      <c r="E88" s="20">
        <f t="shared" si="138"/>
        <v>0</v>
      </c>
      <c r="F88" s="20">
        <f t="shared" si="139"/>
        <v>0</v>
      </c>
      <c r="G88" s="20">
        <f t="shared" si="140"/>
        <v>0</v>
      </c>
      <c r="I88" s="6">
        <f t="shared" si="76"/>
        <v>83</v>
      </c>
      <c r="J88" s="7">
        <f t="shared" si="117"/>
        <v>46813</v>
      </c>
      <c r="K88" s="20">
        <f t="shared" si="141"/>
        <v>0</v>
      </c>
      <c r="L88" s="20">
        <f t="shared" si="142"/>
        <v>0</v>
      </c>
      <c r="M88" s="20">
        <f t="shared" si="143"/>
        <v>0</v>
      </c>
      <c r="N88" s="20">
        <f t="shared" si="144"/>
        <v>0</v>
      </c>
      <c r="P88" s="6">
        <f t="shared" si="79"/>
        <v>83</v>
      </c>
      <c r="Q88" s="7">
        <f t="shared" si="119"/>
        <v>46813</v>
      </c>
      <c r="R88" s="20">
        <f t="shared" si="145"/>
        <v>2365.0732598955324</v>
      </c>
      <c r="S88" s="20">
        <f t="shared" si="146"/>
        <v>33.919092335668431</v>
      </c>
      <c r="T88" s="20">
        <f t="shared" si="147"/>
        <v>2398.9923522312006</v>
      </c>
      <c r="U88" s="20">
        <f t="shared" si="148"/>
        <v>120</v>
      </c>
      <c r="W88" s="6">
        <f t="shared" si="82"/>
        <v>83</v>
      </c>
      <c r="X88" s="7">
        <f t="shared" si="121"/>
        <v>46813</v>
      </c>
      <c r="Y88" s="20">
        <f t="shared" si="149"/>
        <v>0</v>
      </c>
      <c r="Z88" s="20">
        <f t="shared" si="150"/>
        <v>0</v>
      </c>
      <c r="AA88" s="20">
        <f t="shared" si="151"/>
        <v>0</v>
      </c>
      <c r="AB88" s="20">
        <f t="shared" si="152"/>
        <v>0</v>
      </c>
      <c r="AD88" s="6">
        <f t="shared" si="85"/>
        <v>83</v>
      </c>
      <c r="AE88" s="7">
        <f t="shared" si="123"/>
        <v>46813</v>
      </c>
      <c r="AF88" s="20">
        <f t="shared" si="153"/>
        <v>0</v>
      </c>
      <c r="AG88" s="20">
        <f t="shared" si="154"/>
        <v>0</v>
      </c>
      <c r="AH88" s="20">
        <f t="shared" si="155"/>
        <v>0</v>
      </c>
      <c r="AI88" s="20">
        <f t="shared" si="156"/>
        <v>0</v>
      </c>
      <c r="AK88" s="6">
        <f t="shared" si="88"/>
        <v>83</v>
      </c>
      <c r="AL88" s="7">
        <f t="shared" si="125"/>
        <v>46813</v>
      </c>
      <c r="AM88" s="20">
        <f t="shared" si="157"/>
        <v>0</v>
      </c>
      <c r="AN88" s="20">
        <f t="shared" si="158"/>
        <v>0</v>
      </c>
      <c r="AO88" s="20">
        <f t="shared" si="159"/>
        <v>0</v>
      </c>
      <c r="AP88" s="20">
        <f t="shared" si="160"/>
        <v>0</v>
      </c>
      <c r="AR88" s="6">
        <f t="shared" si="91"/>
        <v>83</v>
      </c>
      <c r="AS88" s="7">
        <f t="shared" si="127"/>
        <v>46813</v>
      </c>
      <c r="AT88" s="20">
        <f t="shared" si="161"/>
        <v>0</v>
      </c>
      <c r="AU88" s="20">
        <f t="shared" si="162"/>
        <v>0</v>
      </c>
      <c r="AV88" s="20">
        <f t="shared" si="163"/>
        <v>0</v>
      </c>
      <c r="AW88" s="20">
        <f t="shared" si="164"/>
        <v>0</v>
      </c>
      <c r="AY88" s="6">
        <f t="shared" si="94"/>
        <v>83</v>
      </c>
      <c r="AZ88" s="7">
        <f t="shared" si="129"/>
        <v>46813</v>
      </c>
      <c r="BA88" s="20">
        <f t="shared" si="165"/>
        <v>0</v>
      </c>
      <c r="BB88" s="20">
        <f t="shared" si="166"/>
        <v>0</v>
      </c>
      <c r="BC88" s="20">
        <f t="shared" si="167"/>
        <v>0</v>
      </c>
      <c r="BD88" s="20">
        <f t="shared" si="168"/>
        <v>0</v>
      </c>
      <c r="BF88" s="6">
        <f t="shared" si="97"/>
        <v>83</v>
      </c>
      <c r="BG88" s="7">
        <f t="shared" si="131"/>
        <v>46813</v>
      </c>
      <c r="BH88" s="20">
        <f t="shared" si="169"/>
        <v>0</v>
      </c>
      <c r="BI88" s="20">
        <f t="shared" si="170"/>
        <v>0</v>
      </c>
      <c r="BJ88" s="20">
        <f t="shared" si="171"/>
        <v>0</v>
      </c>
      <c r="BK88" s="20">
        <f t="shared" si="172"/>
        <v>0</v>
      </c>
      <c r="BM88" s="6">
        <f t="shared" si="100"/>
        <v>83</v>
      </c>
      <c r="BN88" s="7">
        <f t="shared" si="133"/>
        <v>46813</v>
      </c>
      <c r="BO88" s="20">
        <f t="shared" si="173"/>
        <v>0</v>
      </c>
      <c r="BP88" s="20">
        <f t="shared" si="174"/>
        <v>0</v>
      </c>
      <c r="BQ88" s="20">
        <f t="shared" si="175"/>
        <v>0</v>
      </c>
      <c r="BR88" s="20">
        <f t="shared" si="176"/>
        <v>0</v>
      </c>
      <c r="BT88" s="6">
        <f t="shared" si="103"/>
        <v>83</v>
      </c>
      <c r="BU88" s="7">
        <f t="shared" si="135"/>
        <v>46813</v>
      </c>
      <c r="BV88" s="20">
        <f t="shared" si="177"/>
        <v>2365.0732598955324</v>
      </c>
      <c r="BW88" s="20">
        <f t="shared" si="178"/>
        <v>33.919092335668431</v>
      </c>
      <c r="BX88" s="20">
        <f t="shared" si="179"/>
        <v>2398.9923522312006</v>
      </c>
      <c r="BY88" s="20">
        <f t="shared" si="180"/>
        <v>120</v>
      </c>
    </row>
    <row r="89" spans="2:77" ht="20" customHeight="1" thickBot="1" x14ac:dyDescent="0.25">
      <c r="B89" s="6">
        <f t="shared" si="136"/>
        <v>84</v>
      </c>
      <c r="C89" s="7">
        <f t="shared" si="115"/>
        <v>46844</v>
      </c>
      <c r="D89" s="20">
        <f t="shared" si="137"/>
        <v>0</v>
      </c>
      <c r="E89" s="20">
        <f t="shared" si="138"/>
        <v>0</v>
      </c>
      <c r="F89" s="20">
        <f t="shared" si="139"/>
        <v>0</v>
      </c>
      <c r="G89" s="20">
        <f t="shared" si="140"/>
        <v>0</v>
      </c>
      <c r="I89" s="6">
        <f t="shared" si="76"/>
        <v>84</v>
      </c>
      <c r="J89" s="7">
        <f t="shared" si="117"/>
        <v>46844</v>
      </c>
      <c r="K89" s="20">
        <f t="shared" si="141"/>
        <v>0</v>
      </c>
      <c r="L89" s="20">
        <f t="shared" si="142"/>
        <v>0</v>
      </c>
      <c r="M89" s="20">
        <f t="shared" si="143"/>
        <v>0</v>
      </c>
      <c r="N89" s="20">
        <f t="shared" si="144"/>
        <v>0</v>
      </c>
      <c r="P89" s="6">
        <f t="shared" si="79"/>
        <v>84</v>
      </c>
      <c r="Q89" s="7">
        <f t="shared" si="119"/>
        <v>46844</v>
      </c>
      <c r="R89" s="20">
        <f t="shared" si="145"/>
        <v>2278.9923522312006</v>
      </c>
      <c r="S89" s="20">
        <f t="shared" si="146"/>
        <v>32.684548651582467</v>
      </c>
      <c r="T89" s="20">
        <f t="shared" si="147"/>
        <v>2311.6769008827832</v>
      </c>
      <c r="U89" s="20">
        <f t="shared" si="148"/>
        <v>120</v>
      </c>
      <c r="W89" s="6">
        <f t="shared" si="82"/>
        <v>84</v>
      </c>
      <c r="X89" s="7">
        <f t="shared" si="121"/>
        <v>46844</v>
      </c>
      <c r="Y89" s="20">
        <f t="shared" si="149"/>
        <v>0</v>
      </c>
      <c r="Z89" s="20">
        <f t="shared" si="150"/>
        <v>0</v>
      </c>
      <c r="AA89" s="20">
        <f t="shared" si="151"/>
        <v>0</v>
      </c>
      <c r="AB89" s="20">
        <f t="shared" si="152"/>
        <v>0</v>
      </c>
      <c r="AD89" s="6">
        <f t="shared" si="85"/>
        <v>84</v>
      </c>
      <c r="AE89" s="7">
        <f t="shared" si="123"/>
        <v>46844</v>
      </c>
      <c r="AF89" s="20">
        <f t="shared" si="153"/>
        <v>0</v>
      </c>
      <c r="AG89" s="20">
        <f t="shared" si="154"/>
        <v>0</v>
      </c>
      <c r="AH89" s="20">
        <f t="shared" si="155"/>
        <v>0</v>
      </c>
      <c r="AI89" s="20">
        <f t="shared" si="156"/>
        <v>0</v>
      </c>
      <c r="AK89" s="6">
        <f t="shared" si="88"/>
        <v>84</v>
      </c>
      <c r="AL89" s="7">
        <f t="shared" si="125"/>
        <v>46844</v>
      </c>
      <c r="AM89" s="20">
        <f t="shared" si="157"/>
        <v>0</v>
      </c>
      <c r="AN89" s="20">
        <f t="shared" si="158"/>
        <v>0</v>
      </c>
      <c r="AO89" s="20">
        <f t="shared" si="159"/>
        <v>0</v>
      </c>
      <c r="AP89" s="20">
        <f t="shared" si="160"/>
        <v>0</v>
      </c>
      <c r="AR89" s="6">
        <f t="shared" si="91"/>
        <v>84</v>
      </c>
      <c r="AS89" s="7">
        <f t="shared" si="127"/>
        <v>46844</v>
      </c>
      <c r="AT89" s="20">
        <f t="shared" si="161"/>
        <v>0</v>
      </c>
      <c r="AU89" s="20">
        <f t="shared" si="162"/>
        <v>0</v>
      </c>
      <c r="AV89" s="20">
        <f t="shared" si="163"/>
        <v>0</v>
      </c>
      <c r="AW89" s="20">
        <f t="shared" si="164"/>
        <v>0</v>
      </c>
      <c r="AY89" s="6">
        <f t="shared" si="94"/>
        <v>84</v>
      </c>
      <c r="AZ89" s="7">
        <f t="shared" si="129"/>
        <v>46844</v>
      </c>
      <c r="BA89" s="20">
        <f t="shared" si="165"/>
        <v>0</v>
      </c>
      <c r="BB89" s="20">
        <f t="shared" si="166"/>
        <v>0</v>
      </c>
      <c r="BC89" s="20">
        <f t="shared" si="167"/>
        <v>0</v>
      </c>
      <c r="BD89" s="20">
        <f t="shared" si="168"/>
        <v>0</v>
      </c>
      <c r="BF89" s="6">
        <f t="shared" si="97"/>
        <v>84</v>
      </c>
      <c r="BG89" s="7">
        <f t="shared" si="131"/>
        <v>46844</v>
      </c>
      <c r="BH89" s="20">
        <f t="shared" si="169"/>
        <v>0</v>
      </c>
      <c r="BI89" s="20">
        <f t="shared" si="170"/>
        <v>0</v>
      </c>
      <c r="BJ89" s="20">
        <f t="shared" si="171"/>
        <v>0</v>
      </c>
      <c r="BK89" s="20">
        <f t="shared" si="172"/>
        <v>0</v>
      </c>
      <c r="BM89" s="6">
        <f t="shared" si="100"/>
        <v>84</v>
      </c>
      <c r="BN89" s="7">
        <f t="shared" si="133"/>
        <v>46844</v>
      </c>
      <c r="BO89" s="20">
        <f t="shared" si="173"/>
        <v>0</v>
      </c>
      <c r="BP89" s="20">
        <f t="shared" si="174"/>
        <v>0</v>
      </c>
      <c r="BQ89" s="20">
        <f t="shared" si="175"/>
        <v>0</v>
      </c>
      <c r="BR89" s="20">
        <f t="shared" si="176"/>
        <v>0</v>
      </c>
      <c r="BT89" s="6">
        <f t="shared" si="103"/>
        <v>84</v>
      </c>
      <c r="BU89" s="7">
        <f t="shared" si="135"/>
        <v>46844</v>
      </c>
      <c r="BV89" s="20">
        <f t="shared" si="177"/>
        <v>2278.9923522312006</v>
      </c>
      <c r="BW89" s="20">
        <f t="shared" si="178"/>
        <v>32.684548651582467</v>
      </c>
      <c r="BX89" s="20">
        <f t="shared" si="179"/>
        <v>2311.6769008827832</v>
      </c>
      <c r="BY89" s="20">
        <f t="shared" si="180"/>
        <v>120</v>
      </c>
    </row>
    <row r="90" spans="2:77" ht="20" customHeight="1" thickBot="1" x14ac:dyDescent="0.25">
      <c r="B90" s="6">
        <f t="shared" si="136"/>
        <v>85</v>
      </c>
      <c r="C90" s="7">
        <f t="shared" si="115"/>
        <v>46874</v>
      </c>
      <c r="D90" s="20">
        <f t="shared" si="137"/>
        <v>0</v>
      </c>
      <c r="E90" s="20">
        <f t="shared" si="138"/>
        <v>0</v>
      </c>
      <c r="F90" s="20">
        <f t="shared" si="139"/>
        <v>0</v>
      </c>
      <c r="G90" s="20">
        <f t="shared" si="140"/>
        <v>0</v>
      </c>
      <c r="I90" s="6">
        <f t="shared" si="76"/>
        <v>85</v>
      </c>
      <c r="J90" s="7">
        <f t="shared" si="117"/>
        <v>46874</v>
      </c>
      <c r="K90" s="20">
        <f t="shared" si="141"/>
        <v>0</v>
      </c>
      <c r="L90" s="20">
        <f t="shared" si="142"/>
        <v>0</v>
      </c>
      <c r="M90" s="20">
        <f t="shared" si="143"/>
        <v>0</v>
      </c>
      <c r="N90" s="20">
        <f t="shared" si="144"/>
        <v>0</v>
      </c>
      <c r="P90" s="6">
        <f t="shared" si="79"/>
        <v>85</v>
      </c>
      <c r="Q90" s="7">
        <f t="shared" si="119"/>
        <v>46874</v>
      </c>
      <c r="R90" s="20">
        <f t="shared" si="145"/>
        <v>2191.6769008827832</v>
      </c>
      <c r="S90" s="20">
        <f t="shared" si="146"/>
        <v>31.432299553493916</v>
      </c>
      <c r="T90" s="20">
        <f t="shared" si="147"/>
        <v>2223.1092004362772</v>
      </c>
      <c r="U90" s="20">
        <f t="shared" si="148"/>
        <v>120</v>
      </c>
      <c r="W90" s="6">
        <f t="shared" si="82"/>
        <v>85</v>
      </c>
      <c r="X90" s="7">
        <f t="shared" si="121"/>
        <v>46874</v>
      </c>
      <c r="Y90" s="20">
        <f t="shared" si="149"/>
        <v>0</v>
      </c>
      <c r="Z90" s="20">
        <f t="shared" si="150"/>
        <v>0</v>
      </c>
      <c r="AA90" s="20">
        <f t="shared" si="151"/>
        <v>0</v>
      </c>
      <c r="AB90" s="20">
        <f t="shared" si="152"/>
        <v>0</v>
      </c>
      <c r="AD90" s="6">
        <f t="shared" si="85"/>
        <v>85</v>
      </c>
      <c r="AE90" s="7">
        <f t="shared" si="123"/>
        <v>46874</v>
      </c>
      <c r="AF90" s="20">
        <f t="shared" si="153"/>
        <v>0</v>
      </c>
      <c r="AG90" s="20">
        <f t="shared" si="154"/>
        <v>0</v>
      </c>
      <c r="AH90" s="20">
        <f t="shared" si="155"/>
        <v>0</v>
      </c>
      <c r="AI90" s="20">
        <f t="shared" si="156"/>
        <v>0</v>
      </c>
      <c r="AK90" s="6">
        <f t="shared" si="88"/>
        <v>85</v>
      </c>
      <c r="AL90" s="7">
        <f t="shared" si="125"/>
        <v>46874</v>
      </c>
      <c r="AM90" s="20">
        <f t="shared" si="157"/>
        <v>0</v>
      </c>
      <c r="AN90" s="20">
        <f t="shared" si="158"/>
        <v>0</v>
      </c>
      <c r="AO90" s="20">
        <f t="shared" si="159"/>
        <v>0</v>
      </c>
      <c r="AP90" s="20">
        <f t="shared" si="160"/>
        <v>0</v>
      </c>
      <c r="AR90" s="6">
        <f t="shared" si="91"/>
        <v>85</v>
      </c>
      <c r="AS90" s="7">
        <f t="shared" si="127"/>
        <v>46874</v>
      </c>
      <c r="AT90" s="20">
        <f t="shared" si="161"/>
        <v>0</v>
      </c>
      <c r="AU90" s="20">
        <f t="shared" si="162"/>
        <v>0</v>
      </c>
      <c r="AV90" s="20">
        <f t="shared" si="163"/>
        <v>0</v>
      </c>
      <c r="AW90" s="20">
        <f t="shared" si="164"/>
        <v>0</v>
      </c>
      <c r="AY90" s="6">
        <f t="shared" si="94"/>
        <v>85</v>
      </c>
      <c r="AZ90" s="7">
        <f t="shared" si="129"/>
        <v>46874</v>
      </c>
      <c r="BA90" s="20">
        <f t="shared" si="165"/>
        <v>0</v>
      </c>
      <c r="BB90" s="20">
        <f t="shared" si="166"/>
        <v>0</v>
      </c>
      <c r="BC90" s="20">
        <f t="shared" si="167"/>
        <v>0</v>
      </c>
      <c r="BD90" s="20">
        <f t="shared" si="168"/>
        <v>0</v>
      </c>
      <c r="BF90" s="6">
        <f t="shared" si="97"/>
        <v>85</v>
      </c>
      <c r="BG90" s="7">
        <f t="shared" si="131"/>
        <v>46874</v>
      </c>
      <c r="BH90" s="20">
        <f t="shared" si="169"/>
        <v>0</v>
      </c>
      <c r="BI90" s="20">
        <f t="shared" si="170"/>
        <v>0</v>
      </c>
      <c r="BJ90" s="20">
        <f t="shared" si="171"/>
        <v>0</v>
      </c>
      <c r="BK90" s="20">
        <f t="shared" si="172"/>
        <v>0</v>
      </c>
      <c r="BM90" s="6">
        <f t="shared" si="100"/>
        <v>85</v>
      </c>
      <c r="BN90" s="7">
        <f t="shared" si="133"/>
        <v>46874</v>
      </c>
      <c r="BO90" s="20">
        <f t="shared" si="173"/>
        <v>0</v>
      </c>
      <c r="BP90" s="20">
        <f t="shared" si="174"/>
        <v>0</v>
      </c>
      <c r="BQ90" s="20">
        <f t="shared" si="175"/>
        <v>0</v>
      </c>
      <c r="BR90" s="20">
        <f t="shared" si="176"/>
        <v>0</v>
      </c>
      <c r="BT90" s="6">
        <f t="shared" si="103"/>
        <v>85</v>
      </c>
      <c r="BU90" s="7">
        <f t="shared" si="135"/>
        <v>46874</v>
      </c>
      <c r="BV90" s="20">
        <f t="shared" si="177"/>
        <v>2191.6769008827832</v>
      </c>
      <c r="BW90" s="20">
        <f t="shared" si="178"/>
        <v>31.432299553493916</v>
      </c>
      <c r="BX90" s="20">
        <f t="shared" si="179"/>
        <v>2223.1092004362772</v>
      </c>
      <c r="BY90" s="20">
        <f t="shared" si="180"/>
        <v>120</v>
      </c>
    </row>
    <row r="91" spans="2:77" ht="20" customHeight="1" thickBot="1" x14ac:dyDescent="0.25">
      <c r="B91" s="6">
        <f t="shared" si="136"/>
        <v>86</v>
      </c>
      <c r="C91" s="7">
        <f t="shared" si="115"/>
        <v>46905</v>
      </c>
      <c r="D91" s="20">
        <f t="shared" si="137"/>
        <v>0</v>
      </c>
      <c r="E91" s="20">
        <f t="shared" si="138"/>
        <v>0</v>
      </c>
      <c r="F91" s="20">
        <f t="shared" si="139"/>
        <v>0</v>
      </c>
      <c r="G91" s="20">
        <f t="shared" si="140"/>
        <v>0</v>
      </c>
      <c r="I91" s="6">
        <f t="shared" si="76"/>
        <v>86</v>
      </c>
      <c r="J91" s="7">
        <f t="shared" si="117"/>
        <v>46905</v>
      </c>
      <c r="K91" s="20">
        <f t="shared" si="141"/>
        <v>0</v>
      </c>
      <c r="L91" s="20">
        <f t="shared" si="142"/>
        <v>0</v>
      </c>
      <c r="M91" s="20">
        <f t="shared" si="143"/>
        <v>0</v>
      </c>
      <c r="N91" s="20">
        <f t="shared" si="144"/>
        <v>0</v>
      </c>
      <c r="P91" s="6">
        <f t="shared" si="79"/>
        <v>86</v>
      </c>
      <c r="Q91" s="7">
        <f t="shared" si="119"/>
        <v>46905</v>
      </c>
      <c r="R91" s="20">
        <f t="shared" si="145"/>
        <v>2103.1092004362772</v>
      </c>
      <c r="S91" s="20">
        <f t="shared" si="146"/>
        <v>30.162091116256942</v>
      </c>
      <c r="T91" s="20">
        <f t="shared" si="147"/>
        <v>2133.271291552534</v>
      </c>
      <c r="U91" s="20">
        <f t="shared" si="148"/>
        <v>120</v>
      </c>
      <c r="W91" s="6">
        <f t="shared" si="82"/>
        <v>86</v>
      </c>
      <c r="X91" s="7">
        <f t="shared" si="121"/>
        <v>46905</v>
      </c>
      <c r="Y91" s="20">
        <f t="shared" si="149"/>
        <v>0</v>
      </c>
      <c r="Z91" s="20">
        <f t="shared" si="150"/>
        <v>0</v>
      </c>
      <c r="AA91" s="20">
        <f t="shared" si="151"/>
        <v>0</v>
      </c>
      <c r="AB91" s="20">
        <f t="shared" si="152"/>
        <v>0</v>
      </c>
      <c r="AD91" s="6">
        <f t="shared" si="85"/>
        <v>86</v>
      </c>
      <c r="AE91" s="7">
        <f t="shared" si="123"/>
        <v>46905</v>
      </c>
      <c r="AF91" s="20">
        <f t="shared" si="153"/>
        <v>0</v>
      </c>
      <c r="AG91" s="20">
        <f t="shared" si="154"/>
        <v>0</v>
      </c>
      <c r="AH91" s="20">
        <f t="shared" si="155"/>
        <v>0</v>
      </c>
      <c r="AI91" s="20">
        <f t="shared" si="156"/>
        <v>0</v>
      </c>
      <c r="AK91" s="6">
        <f t="shared" si="88"/>
        <v>86</v>
      </c>
      <c r="AL91" s="7">
        <f t="shared" si="125"/>
        <v>46905</v>
      </c>
      <c r="AM91" s="20">
        <f t="shared" si="157"/>
        <v>0</v>
      </c>
      <c r="AN91" s="20">
        <f t="shared" si="158"/>
        <v>0</v>
      </c>
      <c r="AO91" s="20">
        <f t="shared" si="159"/>
        <v>0</v>
      </c>
      <c r="AP91" s="20">
        <f t="shared" si="160"/>
        <v>0</v>
      </c>
      <c r="AR91" s="6">
        <f t="shared" si="91"/>
        <v>86</v>
      </c>
      <c r="AS91" s="7">
        <f t="shared" si="127"/>
        <v>46905</v>
      </c>
      <c r="AT91" s="20">
        <f t="shared" si="161"/>
        <v>0</v>
      </c>
      <c r="AU91" s="20">
        <f t="shared" si="162"/>
        <v>0</v>
      </c>
      <c r="AV91" s="20">
        <f t="shared" si="163"/>
        <v>0</v>
      </c>
      <c r="AW91" s="20">
        <f t="shared" si="164"/>
        <v>0</v>
      </c>
      <c r="AY91" s="6">
        <f t="shared" si="94"/>
        <v>86</v>
      </c>
      <c r="AZ91" s="7">
        <f t="shared" si="129"/>
        <v>46905</v>
      </c>
      <c r="BA91" s="20">
        <f t="shared" si="165"/>
        <v>0</v>
      </c>
      <c r="BB91" s="20">
        <f t="shared" si="166"/>
        <v>0</v>
      </c>
      <c r="BC91" s="20">
        <f t="shared" si="167"/>
        <v>0</v>
      </c>
      <c r="BD91" s="20">
        <f t="shared" si="168"/>
        <v>0</v>
      </c>
      <c r="BF91" s="6">
        <f t="shared" si="97"/>
        <v>86</v>
      </c>
      <c r="BG91" s="7">
        <f t="shared" si="131"/>
        <v>46905</v>
      </c>
      <c r="BH91" s="20">
        <f t="shared" si="169"/>
        <v>0</v>
      </c>
      <c r="BI91" s="20">
        <f t="shared" si="170"/>
        <v>0</v>
      </c>
      <c r="BJ91" s="20">
        <f t="shared" si="171"/>
        <v>0</v>
      </c>
      <c r="BK91" s="20">
        <f t="shared" si="172"/>
        <v>0</v>
      </c>
      <c r="BM91" s="6">
        <f t="shared" si="100"/>
        <v>86</v>
      </c>
      <c r="BN91" s="7">
        <f t="shared" si="133"/>
        <v>46905</v>
      </c>
      <c r="BO91" s="20">
        <f t="shared" si="173"/>
        <v>0</v>
      </c>
      <c r="BP91" s="20">
        <f t="shared" si="174"/>
        <v>0</v>
      </c>
      <c r="BQ91" s="20">
        <f t="shared" si="175"/>
        <v>0</v>
      </c>
      <c r="BR91" s="20">
        <f t="shared" si="176"/>
        <v>0</v>
      </c>
      <c r="BT91" s="6">
        <f t="shared" si="103"/>
        <v>86</v>
      </c>
      <c r="BU91" s="7">
        <f t="shared" si="135"/>
        <v>46905</v>
      </c>
      <c r="BV91" s="20">
        <f t="shared" si="177"/>
        <v>2103.1092004362772</v>
      </c>
      <c r="BW91" s="20">
        <f t="shared" si="178"/>
        <v>30.162091116256942</v>
      </c>
      <c r="BX91" s="20">
        <f t="shared" si="179"/>
        <v>2133.271291552534</v>
      </c>
      <c r="BY91" s="20">
        <f t="shared" si="180"/>
        <v>120</v>
      </c>
    </row>
    <row r="92" spans="2:77" ht="20" customHeight="1" thickBot="1" x14ac:dyDescent="0.25">
      <c r="B92" s="6">
        <f t="shared" si="136"/>
        <v>87</v>
      </c>
      <c r="C92" s="7">
        <f t="shared" si="115"/>
        <v>46935</v>
      </c>
      <c r="D92" s="20">
        <f t="shared" si="137"/>
        <v>0</v>
      </c>
      <c r="E92" s="20">
        <f t="shared" si="138"/>
        <v>0</v>
      </c>
      <c r="F92" s="20">
        <f t="shared" si="139"/>
        <v>0</v>
      </c>
      <c r="G92" s="20">
        <f t="shared" si="140"/>
        <v>0</v>
      </c>
      <c r="I92" s="6">
        <f t="shared" si="76"/>
        <v>87</v>
      </c>
      <c r="J92" s="7">
        <f t="shared" si="117"/>
        <v>46935</v>
      </c>
      <c r="K92" s="20">
        <f t="shared" si="141"/>
        <v>0</v>
      </c>
      <c r="L92" s="20">
        <f t="shared" si="142"/>
        <v>0</v>
      </c>
      <c r="M92" s="20">
        <f t="shared" si="143"/>
        <v>0</v>
      </c>
      <c r="N92" s="20">
        <f t="shared" si="144"/>
        <v>0</v>
      </c>
      <c r="P92" s="6">
        <f t="shared" si="79"/>
        <v>87</v>
      </c>
      <c r="Q92" s="7">
        <f t="shared" si="119"/>
        <v>46935</v>
      </c>
      <c r="R92" s="20">
        <f t="shared" si="145"/>
        <v>2013.271291552534</v>
      </c>
      <c r="S92" s="20">
        <f t="shared" si="146"/>
        <v>28.873665773015926</v>
      </c>
      <c r="T92" s="20">
        <f t="shared" si="147"/>
        <v>2042.14495732555</v>
      </c>
      <c r="U92" s="20">
        <f t="shared" si="148"/>
        <v>120</v>
      </c>
      <c r="W92" s="6">
        <f t="shared" si="82"/>
        <v>87</v>
      </c>
      <c r="X92" s="7">
        <f t="shared" si="121"/>
        <v>46935</v>
      </c>
      <c r="Y92" s="20">
        <f t="shared" si="149"/>
        <v>0</v>
      </c>
      <c r="Z92" s="20">
        <f t="shared" si="150"/>
        <v>0</v>
      </c>
      <c r="AA92" s="20">
        <f t="shared" si="151"/>
        <v>0</v>
      </c>
      <c r="AB92" s="20">
        <f t="shared" si="152"/>
        <v>0</v>
      </c>
      <c r="AD92" s="6">
        <f t="shared" si="85"/>
        <v>87</v>
      </c>
      <c r="AE92" s="7">
        <f t="shared" si="123"/>
        <v>46935</v>
      </c>
      <c r="AF92" s="20">
        <f t="shared" si="153"/>
        <v>0</v>
      </c>
      <c r="AG92" s="20">
        <f t="shared" si="154"/>
        <v>0</v>
      </c>
      <c r="AH92" s="20">
        <f t="shared" si="155"/>
        <v>0</v>
      </c>
      <c r="AI92" s="20">
        <f t="shared" si="156"/>
        <v>0</v>
      </c>
      <c r="AK92" s="6">
        <f t="shared" si="88"/>
        <v>87</v>
      </c>
      <c r="AL92" s="7">
        <f t="shared" si="125"/>
        <v>46935</v>
      </c>
      <c r="AM92" s="20">
        <f t="shared" si="157"/>
        <v>0</v>
      </c>
      <c r="AN92" s="20">
        <f t="shared" si="158"/>
        <v>0</v>
      </c>
      <c r="AO92" s="20">
        <f t="shared" si="159"/>
        <v>0</v>
      </c>
      <c r="AP92" s="20">
        <f t="shared" si="160"/>
        <v>0</v>
      </c>
      <c r="AR92" s="6">
        <f t="shared" si="91"/>
        <v>87</v>
      </c>
      <c r="AS92" s="7">
        <f t="shared" si="127"/>
        <v>46935</v>
      </c>
      <c r="AT92" s="20">
        <f t="shared" si="161"/>
        <v>0</v>
      </c>
      <c r="AU92" s="20">
        <f t="shared" si="162"/>
        <v>0</v>
      </c>
      <c r="AV92" s="20">
        <f t="shared" si="163"/>
        <v>0</v>
      </c>
      <c r="AW92" s="20">
        <f t="shared" si="164"/>
        <v>0</v>
      </c>
      <c r="AY92" s="6">
        <f t="shared" si="94"/>
        <v>87</v>
      </c>
      <c r="AZ92" s="7">
        <f t="shared" si="129"/>
        <v>46935</v>
      </c>
      <c r="BA92" s="20">
        <f t="shared" si="165"/>
        <v>0</v>
      </c>
      <c r="BB92" s="20">
        <f t="shared" si="166"/>
        <v>0</v>
      </c>
      <c r="BC92" s="20">
        <f t="shared" si="167"/>
        <v>0</v>
      </c>
      <c r="BD92" s="20">
        <f t="shared" si="168"/>
        <v>0</v>
      </c>
      <c r="BF92" s="6">
        <f t="shared" si="97"/>
        <v>87</v>
      </c>
      <c r="BG92" s="7">
        <f t="shared" si="131"/>
        <v>46935</v>
      </c>
      <c r="BH92" s="20">
        <f t="shared" si="169"/>
        <v>0</v>
      </c>
      <c r="BI92" s="20">
        <f t="shared" si="170"/>
        <v>0</v>
      </c>
      <c r="BJ92" s="20">
        <f t="shared" si="171"/>
        <v>0</v>
      </c>
      <c r="BK92" s="20">
        <f t="shared" si="172"/>
        <v>0</v>
      </c>
      <c r="BM92" s="6">
        <f t="shared" si="100"/>
        <v>87</v>
      </c>
      <c r="BN92" s="7">
        <f t="shared" si="133"/>
        <v>46935</v>
      </c>
      <c r="BO92" s="20">
        <f t="shared" si="173"/>
        <v>0</v>
      </c>
      <c r="BP92" s="20">
        <f t="shared" si="174"/>
        <v>0</v>
      </c>
      <c r="BQ92" s="20">
        <f t="shared" si="175"/>
        <v>0</v>
      </c>
      <c r="BR92" s="20">
        <f t="shared" si="176"/>
        <v>0</v>
      </c>
      <c r="BT92" s="6">
        <f t="shared" si="103"/>
        <v>87</v>
      </c>
      <c r="BU92" s="7">
        <f t="shared" si="135"/>
        <v>46935</v>
      </c>
      <c r="BV92" s="20">
        <f t="shared" si="177"/>
        <v>2013.271291552534</v>
      </c>
      <c r="BW92" s="20">
        <f t="shared" si="178"/>
        <v>28.873665773015926</v>
      </c>
      <c r="BX92" s="20">
        <f t="shared" si="179"/>
        <v>2042.14495732555</v>
      </c>
      <c r="BY92" s="20">
        <f t="shared" si="180"/>
        <v>120</v>
      </c>
    </row>
    <row r="93" spans="2:77" ht="20" customHeight="1" thickBot="1" x14ac:dyDescent="0.25">
      <c r="B93" s="6">
        <f t="shared" si="136"/>
        <v>88</v>
      </c>
      <c r="C93" s="7">
        <f t="shared" si="115"/>
        <v>46966</v>
      </c>
      <c r="D93" s="20">
        <f t="shared" si="137"/>
        <v>0</v>
      </c>
      <c r="E93" s="20">
        <f t="shared" si="138"/>
        <v>0</v>
      </c>
      <c r="F93" s="20">
        <f t="shared" si="139"/>
        <v>0</v>
      </c>
      <c r="G93" s="20">
        <f t="shared" si="140"/>
        <v>0</v>
      </c>
      <c r="I93" s="6">
        <f t="shared" si="76"/>
        <v>88</v>
      </c>
      <c r="J93" s="7">
        <f t="shared" si="117"/>
        <v>46966</v>
      </c>
      <c r="K93" s="20">
        <f t="shared" si="141"/>
        <v>0</v>
      </c>
      <c r="L93" s="20">
        <f t="shared" si="142"/>
        <v>0</v>
      </c>
      <c r="M93" s="20">
        <f t="shared" si="143"/>
        <v>0</v>
      </c>
      <c r="N93" s="20">
        <f t="shared" si="144"/>
        <v>0</v>
      </c>
      <c r="P93" s="6">
        <f t="shared" si="79"/>
        <v>88</v>
      </c>
      <c r="Q93" s="7">
        <f t="shared" si="119"/>
        <v>46966</v>
      </c>
      <c r="R93" s="20">
        <f t="shared" si="145"/>
        <v>1922.14495732555</v>
      </c>
      <c r="S93" s="20">
        <f t="shared" si="146"/>
        <v>27.566762262977264</v>
      </c>
      <c r="T93" s="20">
        <f t="shared" si="147"/>
        <v>1949.7117195885273</v>
      </c>
      <c r="U93" s="20">
        <f t="shared" si="148"/>
        <v>120</v>
      </c>
      <c r="W93" s="6">
        <f t="shared" si="82"/>
        <v>88</v>
      </c>
      <c r="X93" s="7">
        <f t="shared" si="121"/>
        <v>46966</v>
      </c>
      <c r="Y93" s="20">
        <f t="shared" si="149"/>
        <v>0</v>
      </c>
      <c r="Z93" s="20">
        <f t="shared" si="150"/>
        <v>0</v>
      </c>
      <c r="AA93" s="20">
        <f t="shared" si="151"/>
        <v>0</v>
      </c>
      <c r="AB93" s="20">
        <f t="shared" si="152"/>
        <v>0</v>
      </c>
      <c r="AD93" s="6">
        <f t="shared" si="85"/>
        <v>88</v>
      </c>
      <c r="AE93" s="7">
        <f t="shared" si="123"/>
        <v>46966</v>
      </c>
      <c r="AF93" s="20">
        <f t="shared" si="153"/>
        <v>0</v>
      </c>
      <c r="AG93" s="20">
        <f t="shared" si="154"/>
        <v>0</v>
      </c>
      <c r="AH93" s="20">
        <f t="shared" si="155"/>
        <v>0</v>
      </c>
      <c r="AI93" s="20">
        <f t="shared" si="156"/>
        <v>0</v>
      </c>
      <c r="AK93" s="6">
        <f t="shared" si="88"/>
        <v>88</v>
      </c>
      <c r="AL93" s="7">
        <f t="shared" si="125"/>
        <v>46966</v>
      </c>
      <c r="AM93" s="20">
        <f t="shared" si="157"/>
        <v>0</v>
      </c>
      <c r="AN93" s="20">
        <f t="shared" si="158"/>
        <v>0</v>
      </c>
      <c r="AO93" s="20">
        <f t="shared" si="159"/>
        <v>0</v>
      </c>
      <c r="AP93" s="20">
        <f t="shared" si="160"/>
        <v>0</v>
      </c>
      <c r="AR93" s="6">
        <f t="shared" si="91"/>
        <v>88</v>
      </c>
      <c r="AS93" s="7">
        <f t="shared" si="127"/>
        <v>46966</v>
      </c>
      <c r="AT93" s="20">
        <f t="shared" si="161"/>
        <v>0</v>
      </c>
      <c r="AU93" s="20">
        <f t="shared" si="162"/>
        <v>0</v>
      </c>
      <c r="AV93" s="20">
        <f t="shared" si="163"/>
        <v>0</v>
      </c>
      <c r="AW93" s="20">
        <f t="shared" si="164"/>
        <v>0</v>
      </c>
      <c r="AY93" s="6">
        <f t="shared" si="94"/>
        <v>88</v>
      </c>
      <c r="AZ93" s="7">
        <f t="shared" si="129"/>
        <v>46966</v>
      </c>
      <c r="BA93" s="20">
        <f t="shared" si="165"/>
        <v>0</v>
      </c>
      <c r="BB93" s="20">
        <f t="shared" si="166"/>
        <v>0</v>
      </c>
      <c r="BC93" s="20">
        <f t="shared" si="167"/>
        <v>0</v>
      </c>
      <c r="BD93" s="20">
        <f t="shared" si="168"/>
        <v>0</v>
      </c>
      <c r="BF93" s="6">
        <f t="shared" si="97"/>
        <v>88</v>
      </c>
      <c r="BG93" s="7">
        <f t="shared" si="131"/>
        <v>46966</v>
      </c>
      <c r="BH93" s="20">
        <f t="shared" si="169"/>
        <v>0</v>
      </c>
      <c r="BI93" s="20">
        <f t="shared" si="170"/>
        <v>0</v>
      </c>
      <c r="BJ93" s="20">
        <f t="shared" si="171"/>
        <v>0</v>
      </c>
      <c r="BK93" s="20">
        <f t="shared" si="172"/>
        <v>0</v>
      </c>
      <c r="BM93" s="6">
        <f t="shared" si="100"/>
        <v>88</v>
      </c>
      <c r="BN93" s="7">
        <f t="shared" si="133"/>
        <v>46966</v>
      </c>
      <c r="BO93" s="20">
        <f t="shared" si="173"/>
        <v>0</v>
      </c>
      <c r="BP93" s="20">
        <f t="shared" si="174"/>
        <v>0</v>
      </c>
      <c r="BQ93" s="20">
        <f t="shared" si="175"/>
        <v>0</v>
      </c>
      <c r="BR93" s="20">
        <f t="shared" si="176"/>
        <v>0</v>
      </c>
      <c r="BT93" s="6">
        <f t="shared" si="103"/>
        <v>88</v>
      </c>
      <c r="BU93" s="7">
        <f t="shared" si="135"/>
        <v>46966</v>
      </c>
      <c r="BV93" s="20">
        <f t="shared" si="177"/>
        <v>1922.14495732555</v>
      </c>
      <c r="BW93" s="20">
        <f t="shared" si="178"/>
        <v>27.566762262977264</v>
      </c>
      <c r="BX93" s="20">
        <f t="shared" si="179"/>
        <v>1949.7117195885273</v>
      </c>
      <c r="BY93" s="20">
        <f t="shared" si="180"/>
        <v>120</v>
      </c>
    </row>
    <row r="94" spans="2:77" ht="20" customHeight="1" thickBot="1" x14ac:dyDescent="0.25">
      <c r="B94" s="6">
        <f t="shared" si="136"/>
        <v>89</v>
      </c>
      <c r="C94" s="7">
        <f t="shared" si="115"/>
        <v>46997</v>
      </c>
      <c r="D94" s="20">
        <f t="shared" si="137"/>
        <v>0</v>
      </c>
      <c r="E94" s="20">
        <f t="shared" si="138"/>
        <v>0</v>
      </c>
      <c r="F94" s="20">
        <f t="shared" si="139"/>
        <v>0</v>
      </c>
      <c r="G94" s="20">
        <f t="shared" si="140"/>
        <v>0</v>
      </c>
      <c r="I94" s="6">
        <f t="shared" si="76"/>
        <v>89</v>
      </c>
      <c r="J94" s="7">
        <f t="shared" si="117"/>
        <v>46997</v>
      </c>
      <c r="K94" s="20">
        <f t="shared" si="141"/>
        <v>0</v>
      </c>
      <c r="L94" s="20">
        <f t="shared" si="142"/>
        <v>0</v>
      </c>
      <c r="M94" s="20">
        <f t="shared" si="143"/>
        <v>0</v>
      </c>
      <c r="N94" s="20">
        <f t="shared" si="144"/>
        <v>0</v>
      </c>
      <c r="P94" s="6">
        <f t="shared" si="79"/>
        <v>89</v>
      </c>
      <c r="Q94" s="7">
        <f t="shared" si="119"/>
        <v>46997</v>
      </c>
      <c r="R94" s="20">
        <f t="shared" si="145"/>
        <v>1829.7117195885273</v>
      </c>
      <c r="S94" s="20">
        <f t="shared" si="146"/>
        <v>26.241115578432129</v>
      </c>
      <c r="T94" s="20">
        <f t="shared" si="147"/>
        <v>1855.9528351669594</v>
      </c>
      <c r="U94" s="20">
        <f t="shared" si="148"/>
        <v>120</v>
      </c>
      <c r="W94" s="6">
        <f t="shared" si="82"/>
        <v>89</v>
      </c>
      <c r="X94" s="7">
        <f t="shared" si="121"/>
        <v>46997</v>
      </c>
      <c r="Y94" s="20">
        <f t="shared" si="149"/>
        <v>0</v>
      </c>
      <c r="Z94" s="20">
        <f t="shared" si="150"/>
        <v>0</v>
      </c>
      <c r="AA94" s="20">
        <f t="shared" si="151"/>
        <v>0</v>
      </c>
      <c r="AB94" s="20">
        <f t="shared" si="152"/>
        <v>0</v>
      </c>
      <c r="AD94" s="6">
        <f t="shared" si="85"/>
        <v>89</v>
      </c>
      <c r="AE94" s="7">
        <f t="shared" si="123"/>
        <v>46997</v>
      </c>
      <c r="AF94" s="20">
        <f t="shared" si="153"/>
        <v>0</v>
      </c>
      <c r="AG94" s="20">
        <f t="shared" si="154"/>
        <v>0</v>
      </c>
      <c r="AH94" s="20">
        <f t="shared" si="155"/>
        <v>0</v>
      </c>
      <c r="AI94" s="20">
        <f t="shared" si="156"/>
        <v>0</v>
      </c>
      <c r="AK94" s="6">
        <f t="shared" si="88"/>
        <v>89</v>
      </c>
      <c r="AL94" s="7">
        <f t="shared" si="125"/>
        <v>46997</v>
      </c>
      <c r="AM94" s="20">
        <f t="shared" si="157"/>
        <v>0</v>
      </c>
      <c r="AN94" s="20">
        <f t="shared" si="158"/>
        <v>0</v>
      </c>
      <c r="AO94" s="20">
        <f t="shared" si="159"/>
        <v>0</v>
      </c>
      <c r="AP94" s="20">
        <f t="shared" si="160"/>
        <v>0</v>
      </c>
      <c r="AR94" s="6">
        <f t="shared" si="91"/>
        <v>89</v>
      </c>
      <c r="AS94" s="7">
        <f t="shared" si="127"/>
        <v>46997</v>
      </c>
      <c r="AT94" s="20">
        <f t="shared" si="161"/>
        <v>0</v>
      </c>
      <c r="AU94" s="20">
        <f t="shared" si="162"/>
        <v>0</v>
      </c>
      <c r="AV94" s="20">
        <f t="shared" si="163"/>
        <v>0</v>
      </c>
      <c r="AW94" s="20">
        <f t="shared" si="164"/>
        <v>0</v>
      </c>
      <c r="AY94" s="6">
        <f t="shared" si="94"/>
        <v>89</v>
      </c>
      <c r="AZ94" s="7">
        <f t="shared" si="129"/>
        <v>46997</v>
      </c>
      <c r="BA94" s="20">
        <f t="shared" si="165"/>
        <v>0</v>
      </c>
      <c r="BB94" s="20">
        <f t="shared" si="166"/>
        <v>0</v>
      </c>
      <c r="BC94" s="20">
        <f t="shared" si="167"/>
        <v>0</v>
      </c>
      <c r="BD94" s="20">
        <f t="shared" si="168"/>
        <v>0</v>
      </c>
      <c r="BF94" s="6">
        <f t="shared" si="97"/>
        <v>89</v>
      </c>
      <c r="BG94" s="7">
        <f t="shared" si="131"/>
        <v>46997</v>
      </c>
      <c r="BH94" s="20">
        <f t="shared" si="169"/>
        <v>0</v>
      </c>
      <c r="BI94" s="20">
        <f t="shared" si="170"/>
        <v>0</v>
      </c>
      <c r="BJ94" s="20">
        <f t="shared" si="171"/>
        <v>0</v>
      </c>
      <c r="BK94" s="20">
        <f t="shared" si="172"/>
        <v>0</v>
      </c>
      <c r="BM94" s="6">
        <f t="shared" si="100"/>
        <v>89</v>
      </c>
      <c r="BN94" s="7">
        <f t="shared" si="133"/>
        <v>46997</v>
      </c>
      <c r="BO94" s="20">
        <f t="shared" si="173"/>
        <v>0</v>
      </c>
      <c r="BP94" s="20">
        <f t="shared" si="174"/>
        <v>0</v>
      </c>
      <c r="BQ94" s="20">
        <f t="shared" si="175"/>
        <v>0</v>
      </c>
      <c r="BR94" s="20">
        <f t="shared" si="176"/>
        <v>0</v>
      </c>
      <c r="BT94" s="6">
        <f t="shared" si="103"/>
        <v>89</v>
      </c>
      <c r="BU94" s="7">
        <f t="shared" si="135"/>
        <v>46997</v>
      </c>
      <c r="BV94" s="20">
        <f t="shared" si="177"/>
        <v>1829.7117195885273</v>
      </c>
      <c r="BW94" s="20">
        <f t="shared" si="178"/>
        <v>26.241115578432129</v>
      </c>
      <c r="BX94" s="20">
        <f t="shared" si="179"/>
        <v>1855.9528351669594</v>
      </c>
      <c r="BY94" s="20">
        <f t="shared" si="180"/>
        <v>120</v>
      </c>
    </row>
    <row r="95" spans="2:77" ht="20" customHeight="1" thickBot="1" x14ac:dyDescent="0.25">
      <c r="B95" s="6">
        <f t="shared" si="136"/>
        <v>90</v>
      </c>
      <c r="C95" s="7">
        <f t="shared" si="115"/>
        <v>47027</v>
      </c>
      <c r="D95" s="20">
        <f t="shared" si="137"/>
        <v>0</v>
      </c>
      <c r="E95" s="20">
        <f t="shared" si="138"/>
        <v>0</v>
      </c>
      <c r="F95" s="20">
        <f t="shared" si="139"/>
        <v>0</v>
      </c>
      <c r="G95" s="20">
        <f t="shared" si="140"/>
        <v>0</v>
      </c>
      <c r="I95" s="6">
        <f t="shared" si="76"/>
        <v>90</v>
      </c>
      <c r="J95" s="7">
        <f t="shared" si="117"/>
        <v>47027</v>
      </c>
      <c r="K95" s="20">
        <f t="shared" si="141"/>
        <v>0</v>
      </c>
      <c r="L95" s="20">
        <f t="shared" si="142"/>
        <v>0</v>
      </c>
      <c r="M95" s="20">
        <f t="shared" si="143"/>
        <v>0</v>
      </c>
      <c r="N95" s="20">
        <f t="shared" si="144"/>
        <v>0</v>
      </c>
      <c r="P95" s="6">
        <f t="shared" si="79"/>
        <v>90</v>
      </c>
      <c r="Q95" s="7">
        <f t="shared" si="119"/>
        <v>47027</v>
      </c>
      <c r="R95" s="20">
        <f t="shared" si="145"/>
        <v>1735.9528351669594</v>
      </c>
      <c r="S95" s="20">
        <f t="shared" si="146"/>
        <v>24.896456911019474</v>
      </c>
      <c r="T95" s="20">
        <f t="shared" si="147"/>
        <v>1760.8492920779788</v>
      </c>
      <c r="U95" s="20">
        <f t="shared" si="148"/>
        <v>120</v>
      </c>
      <c r="W95" s="6">
        <f t="shared" si="82"/>
        <v>90</v>
      </c>
      <c r="X95" s="7">
        <f t="shared" si="121"/>
        <v>47027</v>
      </c>
      <c r="Y95" s="20">
        <f t="shared" si="149"/>
        <v>0</v>
      </c>
      <c r="Z95" s="20">
        <f t="shared" si="150"/>
        <v>0</v>
      </c>
      <c r="AA95" s="20">
        <f t="shared" si="151"/>
        <v>0</v>
      </c>
      <c r="AB95" s="20">
        <f t="shared" si="152"/>
        <v>0</v>
      </c>
      <c r="AD95" s="6">
        <f t="shared" si="85"/>
        <v>90</v>
      </c>
      <c r="AE95" s="7">
        <f t="shared" si="123"/>
        <v>47027</v>
      </c>
      <c r="AF95" s="20">
        <f t="shared" si="153"/>
        <v>0</v>
      </c>
      <c r="AG95" s="20">
        <f t="shared" si="154"/>
        <v>0</v>
      </c>
      <c r="AH95" s="20">
        <f t="shared" si="155"/>
        <v>0</v>
      </c>
      <c r="AI95" s="20">
        <f t="shared" si="156"/>
        <v>0</v>
      </c>
      <c r="AK95" s="6">
        <f t="shared" si="88"/>
        <v>90</v>
      </c>
      <c r="AL95" s="7">
        <f t="shared" si="125"/>
        <v>47027</v>
      </c>
      <c r="AM95" s="20">
        <f t="shared" si="157"/>
        <v>0</v>
      </c>
      <c r="AN95" s="20">
        <f t="shared" si="158"/>
        <v>0</v>
      </c>
      <c r="AO95" s="20">
        <f t="shared" si="159"/>
        <v>0</v>
      </c>
      <c r="AP95" s="20">
        <f t="shared" si="160"/>
        <v>0</v>
      </c>
      <c r="AR95" s="6">
        <f t="shared" si="91"/>
        <v>90</v>
      </c>
      <c r="AS95" s="7">
        <f t="shared" si="127"/>
        <v>47027</v>
      </c>
      <c r="AT95" s="20">
        <f t="shared" si="161"/>
        <v>0</v>
      </c>
      <c r="AU95" s="20">
        <f t="shared" si="162"/>
        <v>0</v>
      </c>
      <c r="AV95" s="20">
        <f t="shared" si="163"/>
        <v>0</v>
      </c>
      <c r="AW95" s="20">
        <f t="shared" si="164"/>
        <v>0</v>
      </c>
      <c r="AY95" s="6">
        <f t="shared" si="94"/>
        <v>90</v>
      </c>
      <c r="AZ95" s="7">
        <f t="shared" si="129"/>
        <v>47027</v>
      </c>
      <c r="BA95" s="20">
        <f t="shared" si="165"/>
        <v>0</v>
      </c>
      <c r="BB95" s="20">
        <f t="shared" si="166"/>
        <v>0</v>
      </c>
      <c r="BC95" s="20">
        <f t="shared" si="167"/>
        <v>0</v>
      </c>
      <c r="BD95" s="20">
        <f t="shared" si="168"/>
        <v>0</v>
      </c>
      <c r="BF95" s="6">
        <f t="shared" si="97"/>
        <v>90</v>
      </c>
      <c r="BG95" s="7">
        <f t="shared" si="131"/>
        <v>47027</v>
      </c>
      <c r="BH95" s="20">
        <f t="shared" si="169"/>
        <v>0</v>
      </c>
      <c r="BI95" s="20">
        <f t="shared" si="170"/>
        <v>0</v>
      </c>
      <c r="BJ95" s="20">
        <f t="shared" si="171"/>
        <v>0</v>
      </c>
      <c r="BK95" s="20">
        <f t="shared" si="172"/>
        <v>0</v>
      </c>
      <c r="BM95" s="6">
        <f t="shared" si="100"/>
        <v>90</v>
      </c>
      <c r="BN95" s="7">
        <f t="shared" si="133"/>
        <v>47027</v>
      </c>
      <c r="BO95" s="20">
        <f t="shared" si="173"/>
        <v>0</v>
      </c>
      <c r="BP95" s="20">
        <f t="shared" si="174"/>
        <v>0</v>
      </c>
      <c r="BQ95" s="20">
        <f t="shared" si="175"/>
        <v>0</v>
      </c>
      <c r="BR95" s="20">
        <f t="shared" si="176"/>
        <v>0</v>
      </c>
      <c r="BT95" s="6">
        <f t="shared" si="103"/>
        <v>90</v>
      </c>
      <c r="BU95" s="7">
        <f t="shared" si="135"/>
        <v>47027</v>
      </c>
      <c r="BV95" s="20">
        <f t="shared" si="177"/>
        <v>1735.9528351669594</v>
      </c>
      <c r="BW95" s="20">
        <f t="shared" si="178"/>
        <v>24.896456911019474</v>
      </c>
      <c r="BX95" s="20">
        <f t="shared" si="179"/>
        <v>1760.8492920779788</v>
      </c>
      <c r="BY95" s="20">
        <f t="shared" si="180"/>
        <v>120</v>
      </c>
    </row>
    <row r="96" spans="2:77" ht="20" customHeight="1" thickBot="1" x14ac:dyDescent="0.25">
      <c r="B96" s="6">
        <f t="shared" si="136"/>
        <v>91</v>
      </c>
      <c r="C96" s="7">
        <f t="shared" si="115"/>
        <v>47058</v>
      </c>
      <c r="D96" s="20">
        <f t="shared" si="137"/>
        <v>0</v>
      </c>
      <c r="E96" s="20">
        <f t="shared" si="138"/>
        <v>0</v>
      </c>
      <c r="F96" s="20">
        <f t="shared" si="139"/>
        <v>0</v>
      </c>
      <c r="G96" s="20">
        <f t="shared" si="140"/>
        <v>0</v>
      </c>
      <c r="I96" s="6">
        <f t="shared" si="76"/>
        <v>91</v>
      </c>
      <c r="J96" s="7">
        <f t="shared" si="117"/>
        <v>47058</v>
      </c>
      <c r="K96" s="20">
        <f t="shared" si="141"/>
        <v>0</v>
      </c>
      <c r="L96" s="20">
        <f t="shared" si="142"/>
        <v>0</v>
      </c>
      <c r="M96" s="20">
        <f t="shared" si="143"/>
        <v>0</v>
      </c>
      <c r="N96" s="20">
        <f t="shared" si="144"/>
        <v>0</v>
      </c>
      <c r="P96" s="6">
        <f t="shared" si="79"/>
        <v>91</v>
      </c>
      <c r="Q96" s="7">
        <f t="shared" si="119"/>
        <v>47058</v>
      </c>
      <c r="R96" s="20">
        <f t="shared" si="145"/>
        <v>1640.8492920779788</v>
      </c>
      <c r="S96" s="20">
        <f t="shared" si="146"/>
        <v>23.532513597218344</v>
      </c>
      <c r="T96" s="20">
        <f t="shared" si="147"/>
        <v>1664.3818056751973</v>
      </c>
      <c r="U96" s="20">
        <f t="shared" si="148"/>
        <v>120</v>
      </c>
      <c r="W96" s="6">
        <f t="shared" si="82"/>
        <v>91</v>
      </c>
      <c r="X96" s="7">
        <f t="shared" si="121"/>
        <v>47058</v>
      </c>
      <c r="Y96" s="20">
        <f t="shared" si="149"/>
        <v>0</v>
      </c>
      <c r="Z96" s="20">
        <f t="shared" si="150"/>
        <v>0</v>
      </c>
      <c r="AA96" s="20">
        <f t="shared" si="151"/>
        <v>0</v>
      </c>
      <c r="AB96" s="20">
        <f t="shared" si="152"/>
        <v>0</v>
      </c>
      <c r="AD96" s="6">
        <f t="shared" si="85"/>
        <v>91</v>
      </c>
      <c r="AE96" s="7">
        <f t="shared" si="123"/>
        <v>47058</v>
      </c>
      <c r="AF96" s="20">
        <f t="shared" si="153"/>
        <v>0</v>
      </c>
      <c r="AG96" s="20">
        <f t="shared" si="154"/>
        <v>0</v>
      </c>
      <c r="AH96" s="20">
        <f t="shared" si="155"/>
        <v>0</v>
      </c>
      <c r="AI96" s="20">
        <f t="shared" si="156"/>
        <v>0</v>
      </c>
      <c r="AK96" s="6">
        <f t="shared" si="88"/>
        <v>91</v>
      </c>
      <c r="AL96" s="7">
        <f t="shared" si="125"/>
        <v>47058</v>
      </c>
      <c r="AM96" s="20">
        <f t="shared" si="157"/>
        <v>0</v>
      </c>
      <c r="AN96" s="20">
        <f t="shared" si="158"/>
        <v>0</v>
      </c>
      <c r="AO96" s="20">
        <f t="shared" si="159"/>
        <v>0</v>
      </c>
      <c r="AP96" s="20">
        <f t="shared" si="160"/>
        <v>0</v>
      </c>
      <c r="AR96" s="6">
        <f t="shared" si="91"/>
        <v>91</v>
      </c>
      <c r="AS96" s="7">
        <f t="shared" si="127"/>
        <v>47058</v>
      </c>
      <c r="AT96" s="20">
        <f t="shared" si="161"/>
        <v>0</v>
      </c>
      <c r="AU96" s="20">
        <f t="shared" si="162"/>
        <v>0</v>
      </c>
      <c r="AV96" s="20">
        <f t="shared" si="163"/>
        <v>0</v>
      </c>
      <c r="AW96" s="20">
        <f t="shared" si="164"/>
        <v>0</v>
      </c>
      <c r="AY96" s="6">
        <f t="shared" si="94"/>
        <v>91</v>
      </c>
      <c r="AZ96" s="7">
        <f t="shared" si="129"/>
        <v>47058</v>
      </c>
      <c r="BA96" s="20">
        <f t="shared" si="165"/>
        <v>0</v>
      </c>
      <c r="BB96" s="20">
        <f t="shared" si="166"/>
        <v>0</v>
      </c>
      <c r="BC96" s="20">
        <f t="shared" si="167"/>
        <v>0</v>
      </c>
      <c r="BD96" s="20">
        <f t="shared" si="168"/>
        <v>0</v>
      </c>
      <c r="BF96" s="6">
        <f t="shared" si="97"/>
        <v>91</v>
      </c>
      <c r="BG96" s="7">
        <f t="shared" si="131"/>
        <v>47058</v>
      </c>
      <c r="BH96" s="20">
        <f t="shared" si="169"/>
        <v>0</v>
      </c>
      <c r="BI96" s="20">
        <f t="shared" si="170"/>
        <v>0</v>
      </c>
      <c r="BJ96" s="20">
        <f t="shared" si="171"/>
        <v>0</v>
      </c>
      <c r="BK96" s="20">
        <f t="shared" si="172"/>
        <v>0</v>
      </c>
      <c r="BM96" s="6">
        <f t="shared" si="100"/>
        <v>91</v>
      </c>
      <c r="BN96" s="7">
        <f t="shared" si="133"/>
        <v>47058</v>
      </c>
      <c r="BO96" s="20">
        <f t="shared" si="173"/>
        <v>0</v>
      </c>
      <c r="BP96" s="20">
        <f t="shared" si="174"/>
        <v>0</v>
      </c>
      <c r="BQ96" s="20">
        <f t="shared" si="175"/>
        <v>0</v>
      </c>
      <c r="BR96" s="20">
        <f t="shared" si="176"/>
        <v>0</v>
      </c>
      <c r="BT96" s="6">
        <f t="shared" si="103"/>
        <v>91</v>
      </c>
      <c r="BU96" s="7">
        <f t="shared" si="135"/>
        <v>47058</v>
      </c>
      <c r="BV96" s="20">
        <f t="shared" si="177"/>
        <v>1640.8492920779788</v>
      </c>
      <c r="BW96" s="20">
        <f t="shared" si="178"/>
        <v>23.532513597218344</v>
      </c>
      <c r="BX96" s="20">
        <f t="shared" si="179"/>
        <v>1664.3818056751973</v>
      </c>
      <c r="BY96" s="20">
        <f t="shared" si="180"/>
        <v>120</v>
      </c>
    </row>
    <row r="97" spans="2:77" ht="20" customHeight="1" thickBot="1" x14ac:dyDescent="0.25">
      <c r="B97" s="6">
        <f t="shared" si="136"/>
        <v>92</v>
      </c>
      <c r="C97" s="7">
        <f t="shared" si="115"/>
        <v>47088</v>
      </c>
      <c r="D97" s="20">
        <f t="shared" si="137"/>
        <v>0</v>
      </c>
      <c r="E97" s="20">
        <f t="shared" si="138"/>
        <v>0</v>
      </c>
      <c r="F97" s="20">
        <f t="shared" si="139"/>
        <v>0</v>
      </c>
      <c r="G97" s="20">
        <f t="shared" si="140"/>
        <v>0</v>
      </c>
      <c r="I97" s="6">
        <f t="shared" si="76"/>
        <v>92</v>
      </c>
      <c r="J97" s="7">
        <f t="shared" si="117"/>
        <v>47088</v>
      </c>
      <c r="K97" s="20">
        <f t="shared" si="141"/>
        <v>0</v>
      </c>
      <c r="L97" s="20">
        <f t="shared" si="142"/>
        <v>0</v>
      </c>
      <c r="M97" s="20">
        <f t="shared" si="143"/>
        <v>0</v>
      </c>
      <c r="N97" s="20">
        <f t="shared" si="144"/>
        <v>0</v>
      </c>
      <c r="P97" s="6">
        <f t="shared" si="79"/>
        <v>92</v>
      </c>
      <c r="Q97" s="7">
        <f t="shared" si="119"/>
        <v>47088</v>
      </c>
      <c r="R97" s="20">
        <f t="shared" si="145"/>
        <v>1544.3818056751973</v>
      </c>
      <c r="S97" s="20">
        <f t="shared" si="146"/>
        <v>22.149009063058454</v>
      </c>
      <c r="T97" s="20">
        <f t="shared" si="147"/>
        <v>1566.5308147382557</v>
      </c>
      <c r="U97" s="20">
        <f t="shared" si="148"/>
        <v>120</v>
      </c>
      <c r="W97" s="6">
        <f t="shared" si="82"/>
        <v>92</v>
      </c>
      <c r="X97" s="7">
        <f t="shared" si="121"/>
        <v>47088</v>
      </c>
      <c r="Y97" s="20">
        <f t="shared" si="149"/>
        <v>0</v>
      </c>
      <c r="Z97" s="20">
        <f t="shared" si="150"/>
        <v>0</v>
      </c>
      <c r="AA97" s="20">
        <f t="shared" si="151"/>
        <v>0</v>
      </c>
      <c r="AB97" s="20">
        <f t="shared" si="152"/>
        <v>0</v>
      </c>
      <c r="AD97" s="6">
        <f t="shared" si="85"/>
        <v>92</v>
      </c>
      <c r="AE97" s="7">
        <f t="shared" si="123"/>
        <v>47088</v>
      </c>
      <c r="AF97" s="20">
        <f t="shared" si="153"/>
        <v>0</v>
      </c>
      <c r="AG97" s="20">
        <f t="shared" si="154"/>
        <v>0</v>
      </c>
      <c r="AH97" s="20">
        <f t="shared" si="155"/>
        <v>0</v>
      </c>
      <c r="AI97" s="20">
        <f t="shared" si="156"/>
        <v>0</v>
      </c>
      <c r="AK97" s="6">
        <f t="shared" si="88"/>
        <v>92</v>
      </c>
      <c r="AL97" s="7">
        <f t="shared" si="125"/>
        <v>47088</v>
      </c>
      <c r="AM97" s="20">
        <f t="shared" si="157"/>
        <v>0</v>
      </c>
      <c r="AN97" s="20">
        <f t="shared" si="158"/>
        <v>0</v>
      </c>
      <c r="AO97" s="20">
        <f t="shared" si="159"/>
        <v>0</v>
      </c>
      <c r="AP97" s="20">
        <f t="shared" si="160"/>
        <v>0</v>
      </c>
      <c r="AR97" s="6">
        <f t="shared" si="91"/>
        <v>92</v>
      </c>
      <c r="AS97" s="7">
        <f t="shared" si="127"/>
        <v>47088</v>
      </c>
      <c r="AT97" s="20">
        <f t="shared" si="161"/>
        <v>0</v>
      </c>
      <c r="AU97" s="20">
        <f t="shared" si="162"/>
        <v>0</v>
      </c>
      <c r="AV97" s="20">
        <f t="shared" si="163"/>
        <v>0</v>
      </c>
      <c r="AW97" s="20">
        <f t="shared" si="164"/>
        <v>0</v>
      </c>
      <c r="AY97" s="6">
        <f t="shared" si="94"/>
        <v>92</v>
      </c>
      <c r="AZ97" s="7">
        <f t="shared" si="129"/>
        <v>47088</v>
      </c>
      <c r="BA97" s="20">
        <f t="shared" si="165"/>
        <v>0</v>
      </c>
      <c r="BB97" s="20">
        <f t="shared" si="166"/>
        <v>0</v>
      </c>
      <c r="BC97" s="20">
        <f t="shared" si="167"/>
        <v>0</v>
      </c>
      <c r="BD97" s="20">
        <f t="shared" si="168"/>
        <v>0</v>
      </c>
      <c r="BF97" s="6">
        <f t="shared" si="97"/>
        <v>92</v>
      </c>
      <c r="BG97" s="7">
        <f t="shared" si="131"/>
        <v>47088</v>
      </c>
      <c r="BH97" s="20">
        <f t="shared" si="169"/>
        <v>0</v>
      </c>
      <c r="BI97" s="20">
        <f t="shared" si="170"/>
        <v>0</v>
      </c>
      <c r="BJ97" s="20">
        <f t="shared" si="171"/>
        <v>0</v>
      </c>
      <c r="BK97" s="20">
        <f t="shared" si="172"/>
        <v>0</v>
      </c>
      <c r="BM97" s="6">
        <f t="shared" si="100"/>
        <v>92</v>
      </c>
      <c r="BN97" s="7">
        <f t="shared" si="133"/>
        <v>47088</v>
      </c>
      <c r="BO97" s="20">
        <f t="shared" si="173"/>
        <v>0</v>
      </c>
      <c r="BP97" s="20">
        <f t="shared" si="174"/>
        <v>0</v>
      </c>
      <c r="BQ97" s="20">
        <f t="shared" si="175"/>
        <v>0</v>
      </c>
      <c r="BR97" s="20">
        <f t="shared" si="176"/>
        <v>0</v>
      </c>
      <c r="BT97" s="6">
        <f t="shared" si="103"/>
        <v>92</v>
      </c>
      <c r="BU97" s="7">
        <f t="shared" si="135"/>
        <v>47088</v>
      </c>
      <c r="BV97" s="20">
        <f t="shared" si="177"/>
        <v>1544.3818056751973</v>
      </c>
      <c r="BW97" s="20">
        <f t="shared" si="178"/>
        <v>22.149009063058454</v>
      </c>
      <c r="BX97" s="20">
        <f t="shared" si="179"/>
        <v>1566.5308147382557</v>
      </c>
      <c r="BY97" s="20">
        <f t="shared" si="180"/>
        <v>120</v>
      </c>
    </row>
    <row r="98" spans="2:77" ht="20" customHeight="1" thickBot="1" x14ac:dyDescent="0.25">
      <c r="B98" s="6">
        <f t="shared" si="136"/>
        <v>93</v>
      </c>
      <c r="C98" s="7">
        <f t="shared" si="115"/>
        <v>47119</v>
      </c>
      <c r="D98" s="20">
        <f t="shared" si="137"/>
        <v>0</v>
      </c>
      <c r="E98" s="20">
        <f t="shared" si="138"/>
        <v>0</v>
      </c>
      <c r="F98" s="20">
        <f t="shared" si="139"/>
        <v>0</v>
      </c>
      <c r="G98" s="20">
        <f t="shared" si="140"/>
        <v>0</v>
      </c>
      <c r="I98" s="6">
        <f t="shared" si="76"/>
        <v>93</v>
      </c>
      <c r="J98" s="7">
        <f t="shared" si="117"/>
        <v>47119</v>
      </c>
      <c r="K98" s="20">
        <f t="shared" si="141"/>
        <v>0</v>
      </c>
      <c r="L98" s="20">
        <f t="shared" si="142"/>
        <v>0</v>
      </c>
      <c r="M98" s="20">
        <f t="shared" si="143"/>
        <v>0</v>
      </c>
      <c r="N98" s="20">
        <f t="shared" si="144"/>
        <v>0</v>
      </c>
      <c r="P98" s="6">
        <f t="shared" si="79"/>
        <v>93</v>
      </c>
      <c r="Q98" s="7">
        <f t="shared" si="119"/>
        <v>47119</v>
      </c>
      <c r="R98" s="20">
        <f t="shared" si="145"/>
        <v>1446.5308147382557</v>
      </c>
      <c r="S98" s="20">
        <f t="shared" si="146"/>
        <v>20.745662768037818</v>
      </c>
      <c r="T98" s="20">
        <f t="shared" si="147"/>
        <v>1467.2764775062935</v>
      </c>
      <c r="U98" s="20">
        <f t="shared" si="148"/>
        <v>120</v>
      </c>
      <c r="W98" s="6">
        <f t="shared" si="82"/>
        <v>93</v>
      </c>
      <c r="X98" s="7">
        <f t="shared" si="121"/>
        <v>47119</v>
      </c>
      <c r="Y98" s="20">
        <f t="shared" si="149"/>
        <v>0</v>
      </c>
      <c r="Z98" s="20">
        <f t="shared" si="150"/>
        <v>0</v>
      </c>
      <c r="AA98" s="20">
        <f t="shared" si="151"/>
        <v>0</v>
      </c>
      <c r="AB98" s="20">
        <f t="shared" si="152"/>
        <v>0</v>
      </c>
      <c r="AD98" s="6">
        <f t="shared" si="85"/>
        <v>93</v>
      </c>
      <c r="AE98" s="7">
        <f t="shared" si="123"/>
        <v>47119</v>
      </c>
      <c r="AF98" s="20">
        <f t="shared" si="153"/>
        <v>0</v>
      </c>
      <c r="AG98" s="20">
        <f t="shared" si="154"/>
        <v>0</v>
      </c>
      <c r="AH98" s="20">
        <f t="shared" si="155"/>
        <v>0</v>
      </c>
      <c r="AI98" s="20">
        <f t="shared" si="156"/>
        <v>0</v>
      </c>
      <c r="AK98" s="6">
        <f t="shared" si="88"/>
        <v>93</v>
      </c>
      <c r="AL98" s="7">
        <f t="shared" si="125"/>
        <v>47119</v>
      </c>
      <c r="AM98" s="20">
        <f t="shared" si="157"/>
        <v>0</v>
      </c>
      <c r="AN98" s="20">
        <f t="shared" si="158"/>
        <v>0</v>
      </c>
      <c r="AO98" s="20">
        <f t="shared" si="159"/>
        <v>0</v>
      </c>
      <c r="AP98" s="20">
        <f t="shared" si="160"/>
        <v>0</v>
      </c>
      <c r="AR98" s="6">
        <f t="shared" si="91"/>
        <v>93</v>
      </c>
      <c r="AS98" s="7">
        <f t="shared" si="127"/>
        <v>47119</v>
      </c>
      <c r="AT98" s="20">
        <f t="shared" si="161"/>
        <v>0</v>
      </c>
      <c r="AU98" s="20">
        <f t="shared" si="162"/>
        <v>0</v>
      </c>
      <c r="AV98" s="20">
        <f t="shared" si="163"/>
        <v>0</v>
      </c>
      <c r="AW98" s="20">
        <f t="shared" si="164"/>
        <v>0</v>
      </c>
      <c r="AY98" s="6">
        <f t="shared" si="94"/>
        <v>93</v>
      </c>
      <c r="AZ98" s="7">
        <f t="shared" si="129"/>
        <v>47119</v>
      </c>
      <c r="BA98" s="20">
        <f t="shared" si="165"/>
        <v>0</v>
      </c>
      <c r="BB98" s="20">
        <f t="shared" si="166"/>
        <v>0</v>
      </c>
      <c r="BC98" s="20">
        <f t="shared" si="167"/>
        <v>0</v>
      </c>
      <c r="BD98" s="20">
        <f t="shared" si="168"/>
        <v>0</v>
      </c>
      <c r="BF98" s="6">
        <f t="shared" si="97"/>
        <v>93</v>
      </c>
      <c r="BG98" s="7">
        <f t="shared" si="131"/>
        <v>47119</v>
      </c>
      <c r="BH98" s="20">
        <f t="shared" si="169"/>
        <v>0</v>
      </c>
      <c r="BI98" s="20">
        <f t="shared" si="170"/>
        <v>0</v>
      </c>
      <c r="BJ98" s="20">
        <f t="shared" si="171"/>
        <v>0</v>
      </c>
      <c r="BK98" s="20">
        <f t="shared" si="172"/>
        <v>0</v>
      </c>
      <c r="BM98" s="6">
        <f t="shared" si="100"/>
        <v>93</v>
      </c>
      <c r="BN98" s="7">
        <f t="shared" si="133"/>
        <v>47119</v>
      </c>
      <c r="BO98" s="20">
        <f t="shared" si="173"/>
        <v>0</v>
      </c>
      <c r="BP98" s="20">
        <f t="shared" si="174"/>
        <v>0</v>
      </c>
      <c r="BQ98" s="20">
        <f t="shared" si="175"/>
        <v>0</v>
      </c>
      <c r="BR98" s="20">
        <f t="shared" si="176"/>
        <v>0</v>
      </c>
      <c r="BT98" s="6">
        <f t="shared" si="103"/>
        <v>93</v>
      </c>
      <c r="BU98" s="7">
        <f t="shared" si="135"/>
        <v>47119</v>
      </c>
      <c r="BV98" s="20">
        <f t="shared" si="177"/>
        <v>1446.5308147382557</v>
      </c>
      <c r="BW98" s="20">
        <f t="shared" si="178"/>
        <v>20.745662768037818</v>
      </c>
      <c r="BX98" s="20">
        <f t="shared" si="179"/>
        <v>1467.2764775062935</v>
      </c>
      <c r="BY98" s="20">
        <f t="shared" si="180"/>
        <v>120</v>
      </c>
    </row>
    <row r="99" spans="2:77" ht="20" customHeight="1" thickBot="1" x14ac:dyDescent="0.25">
      <c r="B99" s="6">
        <f t="shared" si="136"/>
        <v>94</v>
      </c>
      <c r="C99" s="7">
        <f t="shared" si="115"/>
        <v>47150</v>
      </c>
      <c r="D99" s="20">
        <f t="shared" si="137"/>
        <v>0</v>
      </c>
      <c r="E99" s="20">
        <f t="shared" si="138"/>
        <v>0</v>
      </c>
      <c r="F99" s="20">
        <f t="shared" si="139"/>
        <v>0</v>
      </c>
      <c r="G99" s="20">
        <f t="shared" si="140"/>
        <v>0</v>
      </c>
      <c r="I99" s="6">
        <f t="shared" si="76"/>
        <v>94</v>
      </c>
      <c r="J99" s="7">
        <f t="shared" si="117"/>
        <v>47150</v>
      </c>
      <c r="K99" s="20">
        <f t="shared" si="141"/>
        <v>0</v>
      </c>
      <c r="L99" s="20">
        <f t="shared" si="142"/>
        <v>0</v>
      </c>
      <c r="M99" s="20">
        <f t="shared" si="143"/>
        <v>0</v>
      </c>
      <c r="N99" s="20">
        <f t="shared" si="144"/>
        <v>0</v>
      </c>
      <c r="P99" s="6">
        <f t="shared" si="79"/>
        <v>94</v>
      </c>
      <c r="Q99" s="7">
        <f t="shared" si="119"/>
        <v>47150</v>
      </c>
      <c r="R99" s="20">
        <f t="shared" si="145"/>
        <v>1347.2764775062935</v>
      </c>
      <c r="S99" s="20">
        <f t="shared" si="146"/>
        <v>19.322190148236093</v>
      </c>
      <c r="T99" s="20">
        <f t="shared" si="147"/>
        <v>1366.5986676545297</v>
      </c>
      <c r="U99" s="20">
        <f t="shared" si="148"/>
        <v>120</v>
      </c>
      <c r="W99" s="6">
        <f t="shared" si="82"/>
        <v>94</v>
      </c>
      <c r="X99" s="7">
        <f t="shared" si="121"/>
        <v>47150</v>
      </c>
      <c r="Y99" s="20">
        <f t="shared" si="149"/>
        <v>0</v>
      </c>
      <c r="Z99" s="20">
        <f t="shared" si="150"/>
        <v>0</v>
      </c>
      <c r="AA99" s="20">
        <f t="shared" si="151"/>
        <v>0</v>
      </c>
      <c r="AB99" s="20">
        <f t="shared" si="152"/>
        <v>0</v>
      </c>
      <c r="AD99" s="6">
        <f t="shared" si="85"/>
        <v>94</v>
      </c>
      <c r="AE99" s="7">
        <f t="shared" si="123"/>
        <v>47150</v>
      </c>
      <c r="AF99" s="20">
        <f t="shared" si="153"/>
        <v>0</v>
      </c>
      <c r="AG99" s="20">
        <f t="shared" si="154"/>
        <v>0</v>
      </c>
      <c r="AH99" s="20">
        <f t="shared" si="155"/>
        <v>0</v>
      </c>
      <c r="AI99" s="20">
        <f t="shared" si="156"/>
        <v>0</v>
      </c>
      <c r="AK99" s="6">
        <f t="shared" si="88"/>
        <v>94</v>
      </c>
      <c r="AL99" s="7">
        <f t="shared" si="125"/>
        <v>47150</v>
      </c>
      <c r="AM99" s="20">
        <f t="shared" si="157"/>
        <v>0</v>
      </c>
      <c r="AN99" s="20">
        <f t="shared" si="158"/>
        <v>0</v>
      </c>
      <c r="AO99" s="20">
        <f t="shared" si="159"/>
        <v>0</v>
      </c>
      <c r="AP99" s="20">
        <f t="shared" si="160"/>
        <v>0</v>
      </c>
      <c r="AR99" s="6">
        <f t="shared" si="91"/>
        <v>94</v>
      </c>
      <c r="AS99" s="7">
        <f t="shared" si="127"/>
        <v>47150</v>
      </c>
      <c r="AT99" s="20">
        <f t="shared" si="161"/>
        <v>0</v>
      </c>
      <c r="AU99" s="20">
        <f t="shared" si="162"/>
        <v>0</v>
      </c>
      <c r="AV99" s="20">
        <f t="shared" si="163"/>
        <v>0</v>
      </c>
      <c r="AW99" s="20">
        <f t="shared" si="164"/>
        <v>0</v>
      </c>
      <c r="AY99" s="6">
        <f t="shared" si="94"/>
        <v>94</v>
      </c>
      <c r="AZ99" s="7">
        <f t="shared" si="129"/>
        <v>47150</v>
      </c>
      <c r="BA99" s="20">
        <f t="shared" si="165"/>
        <v>0</v>
      </c>
      <c r="BB99" s="20">
        <f t="shared" si="166"/>
        <v>0</v>
      </c>
      <c r="BC99" s="20">
        <f t="shared" si="167"/>
        <v>0</v>
      </c>
      <c r="BD99" s="20">
        <f t="shared" si="168"/>
        <v>0</v>
      </c>
      <c r="BF99" s="6">
        <f t="shared" si="97"/>
        <v>94</v>
      </c>
      <c r="BG99" s="7">
        <f t="shared" si="131"/>
        <v>47150</v>
      </c>
      <c r="BH99" s="20">
        <f t="shared" si="169"/>
        <v>0</v>
      </c>
      <c r="BI99" s="20">
        <f t="shared" si="170"/>
        <v>0</v>
      </c>
      <c r="BJ99" s="20">
        <f t="shared" si="171"/>
        <v>0</v>
      </c>
      <c r="BK99" s="20">
        <f t="shared" si="172"/>
        <v>0</v>
      </c>
      <c r="BM99" s="6">
        <f t="shared" si="100"/>
        <v>94</v>
      </c>
      <c r="BN99" s="7">
        <f t="shared" si="133"/>
        <v>47150</v>
      </c>
      <c r="BO99" s="20">
        <f t="shared" si="173"/>
        <v>0</v>
      </c>
      <c r="BP99" s="20">
        <f t="shared" si="174"/>
        <v>0</v>
      </c>
      <c r="BQ99" s="20">
        <f t="shared" si="175"/>
        <v>0</v>
      </c>
      <c r="BR99" s="20">
        <f t="shared" si="176"/>
        <v>0</v>
      </c>
      <c r="BT99" s="6">
        <f t="shared" si="103"/>
        <v>94</v>
      </c>
      <c r="BU99" s="7">
        <f t="shared" si="135"/>
        <v>47150</v>
      </c>
      <c r="BV99" s="20">
        <f t="shared" si="177"/>
        <v>1347.2764775062935</v>
      </c>
      <c r="BW99" s="20">
        <f t="shared" si="178"/>
        <v>19.322190148236093</v>
      </c>
      <c r="BX99" s="20">
        <f t="shared" si="179"/>
        <v>1366.5986676545297</v>
      </c>
      <c r="BY99" s="20">
        <f t="shared" si="180"/>
        <v>120</v>
      </c>
    </row>
    <row r="100" spans="2:77" ht="20" customHeight="1" thickBot="1" x14ac:dyDescent="0.25">
      <c r="B100" s="6">
        <f t="shared" si="136"/>
        <v>95</v>
      </c>
      <c r="C100" s="7">
        <f t="shared" si="115"/>
        <v>47178</v>
      </c>
      <c r="D100" s="20">
        <f t="shared" si="137"/>
        <v>0</v>
      </c>
      <c r="E100" s="20">
        <f t="shared" si="138"/>
        <v>0</v>
      </c>
      <c r="F100" s="20">
        <f t="shared" si="139"/>
        <v>0</v>
      </c>
      <c r="G100" s="20">
        <f t="shared" si="140"/>
        <v>0</v>
      </c>
      <c r="I100" s="6">
        <f t="shared" si="76"/>
        <v>95</v>
      </c>
      <c r="J100" s="7">
        <f t="shared" si="117"/>
        <v>47178</v>
      </c>
      <c r="K100" s="20">
        <f t="shared" si="141"/>
        <v>0</v>
      </c>
      <c r="L100" s="20">
        <f t="shared" si="142"/>
        <v>0</v>
      </c>
      <c r="M100" s="20">
        <f t="shared" si="143"/>
        <v>0</v>
      </c>
      <c r="N100" s="20">
        <f t="shared" si="144"/>
        <v>0</v>
      </c>
      <c r="P100" s="6">
        <f t="shared" si="79"/>
        <v>95</v>
      </c>
      <c r="Q100" s="7">
        <f t="shared" si="119"/>
        <v>47178</v>
      </c>
      <c r="R100" s="20">
        <f t="shared" si="145"/>
        <v>1246.5986676545297</v>
      </c>
      <c r="S100" s="20">
        <f t="shared" si="146"/>
        <v>17.878302558612045</v>
      </c>
      <c r="T100" s="20">
        <f t="shared" si="147"/>
        <v>1264.4769702131416</v>
      </c>
      <c r="U100" s="20">
        <f t="shared" si="148"/>
        <v>120</v>
      </c>
      <c r="W100" s="6">
        <f t="shared" si="82"/>
        <v>95</v>
      </c>
      <c r="X100" s="7">
        <f t="shared" si="121"/>
        <v>47178</v>
      </c>
      <c r="Y100" s="20">
        <f t="shared" si="149"/>
        <v>0</v>
      </c>
      <c r="Z100" s="20">
        <f t="shared" si="150"/>
        <v>0</v>
      </c>
      <c r="AA100" s="20">
        <f t="shared" si="151"/>
        <v>0</v>
      </c>
      <c r="AB100" s="20">
        <f t="shared" si="152"/>
        <v>0</v>
      </c>
      <c r="AD100" s="6">
        <f t="shared" si="85"/>
        <v>95</v>
      </c>
      <c r="AE100" s="7">
        <f t="shared" si="123"/>
        <v>47178</v>
      </c>
      <c r="AF100" s="20">
        <f t="shared" si="153"/>
        <v>0</v>
      </c>
      <c r="AG100" s="20">
        <f t="shared" si="154"/>
        <v>0</v>
      </c>
      <c r="AH100" s="20">
        <f t="shared" si="155"/>
        <v>0</v>
      </c>
      <c r="AI100" s="20">
        <f t="shared" si="156"/>
        <v>0</v>
      </c>
      <c r="AK100" s="6">
        <f t="shared" si="88"/>
        <v>95</v>
      </c>
      <c r="AL100" s="7">
        <f t="shared" si="125"/>
        <v>47178</v>
      </c>
      <c r="AM100" s="20">
        <f t="shared" si="157"/>
        <v>0</v>
      </c>
      <c r="AN100" s="20">
        <f t="shared" si="158"/>
        <v>0</v>
      </c>
      <c r="AO100" s="20">
        <f t="shared" si="159"/>
        <v>0</v>
      </c>
      <c r="AP100" s="20">
        <f t="shared" si="160"/>
        <v>0</v>
      </c>
      <c r="AR100" s="6">
        <f t="shared" si="91"/>
        <v>95</v>
      </c>
      <c r="AS100" s="7">
        <f t="shared" si="127"/>
        <v>47178</v>
      </c>
      <c r="AT100" s="20">
        <f t="shared" si="161"/>
        <v>0</v>
      </c>
      <c r="AU100" s="20">
        <f t="shared" si="162"/>
        <v>0</v>
      </c>
      <c r="AV100" s="20">
        <f t="shared" si="163"/>
        <v>0</v>
      </c>
      <c r="AW100" s="20">
        <f t="shared" si="164"/>
        <v>0</v>
      </c>
      <c r="AY100" s="6">
        <f t="shared" si="94"/>
        <v>95</v>
      </c>
      <c r="AZ100" s="7">
        <f t="shared" si="129"/>
        <v>47178</v>
      </c>
      <c r="BA100" s="20">
        <f t="shared" si="165"/>
        <v>0</v>
      </c>
      <c r="BB100" s="20">
        <f t="shared" si="166"/>
        <v>0</v>
      </c>
      <c r="BC100" s="20">
        <f t="shared" si="167"/>
        <v>0</v>
      </c>
      <c r="BD100" s="20">
        <f t="shared" si="168"/>
        <v>0</v>
      </c>
      <c r="BF100" s="6">
        <f t="shared" si="97"/>
        <v>95</v>
      </c>
      <c r="BG100" s="7">
        <f t="shared" si="131"/>
        <v>47178</v>
      </c>
      <c r="BH100" s="20">
        <f t="shared" si="169"/>
        <v>0</v>
      </c>
      <c r="BI100" s="20">
        <f t="shared" si="170"/>
        <v>0</v>
      </c>
      <c r="BJ100" s="20">
        <f t="shared" si="171"/>
        <v>0</v>
      </c>
      <c r="BK100" s="20">
        <f t="shared" si="172"/>
        <v>0</v>
      </c>
      <c r="BM100" s="6">
        <f t="shared" si="100"/>
        <v>95</v>
      </c>
      <c r="BN100" s="7">
        <f t="shared" si="133"/>
        <v>47178</v>
      </c>
      <c r="BO100" s="20">
        <f t="shared" si="173"/>
        <v>0</v>
      </c>
      <c r="BP100" s="20">
        <f t="shared" si="174"/>
        <v>0</v>
      </c>
      <c r="BQ100" s="20">
        <f t="shared" si="175"/>
        <v>0</v>
      </c>
      <c r="BR100" s="20">
        <f t="shared" si="176"/>
        <v>0</v>
      </c>
      <c r="BT100" s="6">
        <f t="shared" si="103"/>
        <v>95</v>
      </c>
      <c r="BU100" s="7">
        <f t="shared" si="135"/>
        <v>47178</v>
      </c>
      <c r="BV100" s="20">
        <f t="shared" si="177"/>
        <v>1246.5986676545297</v>
      </c>
      <c r="BW100" s="20">
        <f t="shared" si="178"/>
        <v>17.878302558612045</v>
      </c>
      <c r="BX100" s="20">
        <f t="shared" si="179"/>
        <v>1264.4769702131416</v>
      </c>
      <c r="BY100" s="20">
        <f t="shared" si="180"/>
        <v>120</v>
      </c>
    </row>
    <row r="101" spans="2:77" ht="20" customHeight="1" thickBot="1" x14ac:dyDescent="0.25">
      <c r="B101" s="6">
        <f t="shared" si="136"/>
        <v>96</v>
      </c>
      <c r="C101" s="7">
        <f t="shared" si="115"/>
        <v>47209</v>
      </c>
      <c r="D101" s="20">
        <f t="shared" si="137"/>
        <v>0</v>
      </c>
      <c r="E101" s="20">
        <f t="shared" si="138"/>
        <v>0</v>
      </c>
      <c r="F101" s="20">
        <f t="shared" si="139"/>
        <v>0</v>
      </c>
      <c r="G101" s="20">
        <f t="shared" si="140"/>
        <v>0</v>
      </c>
      <c r="I101" s="6">
        <f t="shared" si="76"/>
        <v>96</v>
      </c>
      <c r="J101" s="7">
        <f t="shared" si="117"/>
        <v>47209</v>
      </c>
      <c r="K101" s="20">
        <f t="shared" si="141"/>
        <v>0</v>
      </c>
      <c r="L101" s="20">
        <f t="shared" si="142"/>
        <v>0</v>
      </c>
      <c r="M101" s="20">
        <f t="shared" si="143"/>
        <v>0</v>
      </c>
      <c r="N101" s="20">
        <f t="shared" si="144"/>
        <v>0</v>
      </c>
      <c r="P101" s="6">
        <f t="shared" si="79"/>
        <v>96</v>
      </c>
      <c r="Q101" s="7">
        <f t="shared" si="119"/>
        <v>47209</v>
      </c>
      <c r="R101" s="20">
        <f t="shared" si="145"/>
        <v>1144.4769702131416</v>
      </c>
      <c r="S101" s="20">
        <f t="shared" si="146"/>
        <v>16.413707214473472</v>
      </c>
      <c r="T101" s="20">
        <f t="shared" si="147"/>
        <v>1160.8906774276152</v>
      </c>
      <c r="U101" s="20">
        <f t="shared" si="148"/>
        <v>120</v>
      </c>
      <c r="W101" s="6">
        <f t="shared" si="82"/>
        <v>96</v>
      </c>
      <c r="X101" s="7">
        <f t="shared" si="121"/>
        <v>47209</v>
      </c>
      <c r="Y101" s="20">
        <f t="shared" si="149"/>
        <v>0</v>
      </c>
      <c r="Z101" s="20">
        <f t="shared" si="150"/>
        <v>0</v>
      </c>
      <c r="AA101" s="20">
        <f t="shared" si="151"/>
        <v>0</v>
      </c>
      <c r="AB101" s="20">
        <f t="shared" si="152"/>
        <v>0</v>
      </c>
      <c r="AD101" s="6">
        <f t="shared" si="85"/>
        <v>96</v>
      </c>
      <c r="AE101" s="7">
        <f t="shared" si="123"/>
        <v>47209</v>
      </c>
      <c r="AF101" s="20">
        <f t="shared" si="153"/>
        <v>0</v>
      </c>
      <c r="AG101" s="20">
        <f t="shared" si="154"/>
        <v>0</v>
      </c>
      <c r="AH101" s="20">
        <f t="shared" si="155"/>
        <v>0</v>
      </c>
      <c r="AI101" s="20">
        <f t="shared" si="156"/>
        <v>0</v>
      </c>
      <c r="AK101" s="6">
        <f t="shared" si="88"/>
        <v>96</v>
      </c>
      <c r="AL101" s="7">
        <f t="shared" si="125"/>
        <v>47209</v>
      </c>
      <c r="AM101" s="20">
        <f t="shared" si="157"/>
        <v>0</v>
      </c>
      <c r="AN101" s="20">
        <f t="shared" si="158"/>
        <v>0</v>
      </c>
      <c r="AO101" s="20">
        <f t="shared" si="159"/>
        <v>0</v>
      </c>
      <c r="AP101" s="20">
        <f t="shared" si="160"/>
        <v>0</v>
      </c>
      <c r="AR101" s="6">
        <f t="shared" si="91"/>
        <v>96</v>
      </c>
      <c r="AS101" s="7">
        <f t="shared" si="127"/>
        <v>47209</v>
      </c>
      <c r="AT101" s="20">
        <f t="shared" si="161"/>
        <v>0</v>
      </c>
      <c r="AU101" s="20">
        <f t="shared" si="162"/>
        <v>0</v>
      </c>
      <c r="AV101" s="20">
        <f t="shared" si="163"/>
        <v>0</v>
      </c>
      <c r="AW101" s="20">
        <f t="shared" si="164"/>
        <v>0</v>
      </c>
      <c r="AY101" s="6">
        <f t="shared" si="94"/>
        <v>96</v>
      </c>
      <c r="AZ101" s="7">
        <f t="shared" si="129"/>
        <v>47209</v>
      </c>
      <c r="BA101" s="20">
        <f t="shared" si="165"/>
        <v>0</v>
      </c>
      <c r="BB101" s="20">
        <f t="shared" si="166"/>
        <v>0</v>
      </c>
      <c r="BC101" s="20">
        <f t="shared" si="167"/>
        <v>0</v>
      </c>
      <c r="BD101" s="20">
        <f t="shared" si="168"/>
        <v>0</v>
      </c>
      <c r="BF101" s="6">
        <f t="shared" si="97"/>
        <v>96</v>
      </c>
      <c r="BG101" s="7">
        <f t="shared" si="131"/>
        <v>47209</v>
      </c>
      <c r="BH101" s="20">
        <f t="shared" si="169"/>
        <v>0</v>
      </c>
      <c r="BI101" s="20">
        <f t="shared" si="170"/>
        <v>0</v>
      </c>
      <c r="BJ101" s="20">
        <f t="shared" si="171"/>
        <v>0</v>
      </c>
      <c r="BK101" s="20">
        <f t="shared" si="172"/>
        <v>0</v>
      </c>
      <c r="BM101" s="6">
        <f t="shared" si="100"/>
        <v>96</v>
      </c>
      <c r="BN101" s="7">
        <f t="shared" si="133"/>
        <v>47209</v>
      </c>
      <c r="BO101" s="20">
        <f t="shared" si="173"/>
        <v>0</v>
      </c>
      <c r="BP101" s="20">
        <f t="shared" si="174"/>
        <v>0</v>
      </c>
      <c r="BQ101" s="20">
        <f t="shared" si="175"/>
        <v>0</v>
      </c>
      <c r="BR101" s="20">
        <f t="shared" si="176"/>
        <v>0</v>
      </c>
      <c r="BT101" s="6">
        <f t="shared" si="103"/>
        <v>96</v>
      </c>
      <c r="BU101" s="7">
        <f t="shared" si="135"/>
        <v>47209</v>
      </c>
      <c r="BV101" s="20">
        <f t="shared" si="177"/>
        <v>1144.4769702131416</v>
      </c>
      <c r="BW101" s="20">
        <f t="shared" si="178"/>
        <v>16.413707214473472</v>
      </c>
      <c r="BX101" s="20">
        <f t="shared" si="179"/>
        <v>1160.8906774276152</v>
      </c>
      <c r="BY101" s="20">
        <f t="shared" si="180"/>
        <v>120</v>
      </c>
    </row>
    <row r="102" spans="2:77" ht="20" customHeight="1" thickBot="1" x14ac:dyDescent="0.25">
      <c r="B102" s="6">
        <f t="shared" si="136"/>
        <v>97</v>
      </c>
      <c r="C102" s="7">
        <f t="shared" si="115"/>
        <v>47239</v>
      </c>
      <c r="D102" s="20">
        <f t="shared" si="137"/>
        <v>0</v>
      </c>
      <c r="E102" s="20">
        <f t="shared" si="138"/>
        <v>0</v>
      </c>
      <c r="F102" s="20">
        <f t="shared" si="139"/>
        <v>0</v>
      </c>
      <c r="G102" s="20">
        <f t="shared" si="140"/>
        <v>0</v>
      </c>
      <c r="I102" s="6">
        <f t="shared" si="76"/>
        <v>97</v>
      </c>
      <c r="J102" s="7">
        <f t="shared" si="117"/>
        <v>47239</v>
      </c>
      <c r="K102" s="20">
        <f t="shared" si="141"/>
        <v>0</v>
      </c>
      <c r="L102" s="20">
        <f t="shared" si="142"/>
        <v>0</v>
      </c>
      <c r="M102" s="20">
        <f t="shared" si="143"/>
        <v>0</v>
      </c>
      <c r="N102" s="20">
        <f t="shared" si="144"/>
        <v>0</v>
      </c>
      <c r="P102" s="6">
        <f t="shared" si="79"/>
        <v>97</v>
      </c>
      <c r="Q102" s="7">
        <f t="shared" si="119"/>
        <v>47239</v>
      </c>
      <c r="R102" s="20">
        <f t="shared" si="145"/>
        <v>1040.8906774276152</v>
      </c>
      <c r="S102" s="20">
        <f t="shared" si="146"/>
        <v>14.928107132107714</v>
      </c>
      <c r="T102" s="20">
        <f t="shared" si="147"/>
        <v>1055.8187845597229</v>
      </c>
      <c r="U102" s="20">
        <f t="shared" si="148"/>
        <v>120</v>
      </c>
      <c r="W102" s="6">
        <f t="shared" si="82"/>
        <v>97</v>
      </c>
      <c r="X102" s="7">
        <f t="shared" si="121"/>
        <v>47239</v>
      </c>
      <c r="Y102" s="20">
        <f t="shared" si="149"/>
        <v>0</v>
      </c>
      <c r="Z102" s="20">
        <f t="shared" si="150"/>
        <v>0</v>
      </c>
      <c r="AA102" s="20">
        <f t="shared" si="151"/>
        <v>0</v>
      </c>
      <c r="AB102" s="20">
        <f t="shared" si="152"/>
        <v>0</v>
      </c>
      <c r="AD102" s="6">
        <f t="shared" si="85"/>
        <v>97</v>
      </c>
      <c r="AE102" s="7">
        <f t="shared" si="123"/>
        <v>47239</v>
      </c>
      <c r="AF102" s="20">
        <f t="shared" si="153"/>
        <v>0</v>
      </c>
      <c r="AG102" s="20">
        <f t="shared" si="154"/>
        <v>0</v>
      </c>
      <c r="AH102" s="20">
        <f t="shared" si="155"/>
        <v>0</v>
      </c>
      <c r="AI102" s="20">
        <f t="shared" si="156"/>
        <v>0</v>
      </c>
      <c r="AK102" s="6">
        <f t="shared" si="88"/>
        <v>97</v>
      </c>
      <c r="AL102" s="7">
        <f t="shared" si="125"/>
        <v>47239</v>
      </c>
      <c r="AM102" s="20">
        <f t="shared" si="157"/>
        <v>0</v>
      </c>
      <c r="AN102" s="20">
        <f t="shared" si="158"/>
        <v>0</v>
      </c>
      <c r="AO102" s="20">
        <f t="shared" si="159"/>
        <v>0</v>
      </c>
      <c r="AP102" s="20">
        <f t="shared" si="160"/>
        <v>0</v>
      </c>
      <c r="AR102" s="6">
        <f t="shared" si="91"/>
        <v>97</v>
      </c>
      <c r="AS102" s="7">
        <f t="shared" si="127"/>
        <v>47239</v>
      </c>
      <c r="AT102" s="20">
        <f t="shared" si="161"/>
        <v>0</v>
      </c>
      <c r="AU102" s="20">
        <f t="shared" si="162"/>
        <v>0</v>
      </c>
      <c r="AV102" s="20">
        <f t="shared" si="163"/>
        <v>0</v>
      </c>
      <c r="AW102" s="20">
        <f t="shared" si="164"/>
        <v>0</v>
      </c>
      <c r="AY102" s="6">
        <f t="shared" si="94"/>
        <v>97</v>
      </c>
      <c r="AZ102" s="7">
        <f t="shared" si="129"/>
        <v>47239</v>
      </c>
      <c r="BA102" s="20">
        <f t="shared" si="165"/>
        <v>0</v>
      </c>
      <c r="BB102" s="20">
        <f t="shared" si="166"/>
        <v>0</v>
      </c>
      <c r="BC102" s="20">
        <f t="shared" si="167"/>
        <v>0</v>
      </c>
      <c r="BD102" s="20">
        <f t="shared" si="168"/>
        <v>0</v>
      </c>
      <c r="BF102" s="6">
        <f t="shared" si="97"/>
        <v>97</v>
      </c>
      <c r="BG102" s="7">
        <f t="shared" si="131"/>
        <v>47239</v>
      </c>
      <c r="BH102" s="20">
        <f t="shared" si="169"/>
        <v>0</v>
      </c>
      <c r="BI102" s="20">
        <f t="shared" si="170"/>
        <v>0</v>
      </c>
      <c r="BJ102" s="20">
        <f t="shared" si="171"/>
        <v>0</v>
      </c>
      <c r="BK102" s="20">
        <f t="shared" si="172"/>
        <v>0</v>
      </c>
      <c r="BM102" s="6">
        <f t="shared" si="100"/>
        <v>97</v>
      </c>
      <c r="BN102" s="7">
        <f t="shared" si="133"/>
        <v>47239</v>
      </c>
      <c r="BO102" s="20">
        <f t="shared" si="173"/>
        <v>0</v>
      </c>
      <c r="BP102" s="20">
        <f t="shared" si="174"/>
        <v>0</v>
      </c>
      <c r="BQ102" s="20">
        <f t="shared" si="175"/>
        <v>0</v>
      </c>
      <c r="BR102" s="20">
        <f t="shared" si="176"/>
        <v>0</v>
      </c>
      <c r="BT102" s="6">
        <f t="shared" si="103"/>
        <v>97</v>
      </c>
      <c r="BU102" s="7">
        <f t="shared" si="135"/>
        <v>47239</v>
      </c>
      <c r="BV102" s="20">
        <f t="shared" si="177"/>
        <v>1040.8906774276152</v>
      </c>
      <c r="BW102" s="20">
        <f t="shared" si="178"/>
        <v>14.928107132107714</v>
      </c>
      <c r="BX102" s="20">
        <f t="shared" si="179"/>
        <v>1055.8187845597229</v>
      </c>
      <c r="BY102" s="20">
        <f t="shared" si="180"/>
        <v>120</v>
      </c>
    </row>
    <row r="103" spans="2:77" ht="20" customHeight="1" thickBot="1" x14ac:dyDescent="0.25">
      <c r="B103" s="6">
        <f t="shared" si="136"/>
        <v>98</v>
      </c>
      <c r="C103" s="7">
        <f t="shared" si="115"/>
        <v>47270</v>
      </c>
      <c r="D103" s="20">
        <f t="shared" si="137"/>
        <v>0</v>
      </c>
      <c r="E103" s="20">
        <f t="shared" si="138"/>
        <v>0</v>
      </c>
      <c r="F103" s="20">
        <f t="shared" si="139"/>
        <v>0</v>
      </c>
      <c r="G103" s="20">
        <f t="shared" si="140"/>
        <v>0</v>
      </c>
      <c r="I103" s="6">
        <f t="shared" si="76"/>
        <v>98</v>
      </c>
      <c r="J103" s="7">
        <f t="shared" si="117"/>
        <v>47270</v>
      </c>
      <c r="K103" s="20">
        <f t="shared" si="141"/>
        <v>0</v>
      </c>
      <c r="L103" s="20">
        <f t="shared" si="142"/>
        <v>0</v>
      </c>
      <c r="M103" s="20">
        <f t="shared" si="143"/>
        <v>0</v>
      </c>
      <c r="N103" s="20">
        <f t="shared" si="144"/>
        <v>0</v>
      </c>
      <c r="P103" s="6">
        <f t="shared" si="79"/>
        <v>98</v>
      </c>
      <c r="Q103" s="7">
        <f t="shared" si="119"/>
        <v>47270</v>
      </c>
      <c r="R103" s="20">
        <f t="shared" si="145"/>
        <v>935.81878455972287</v>
      </c>
      <c r="S103" s="20">
        <f t="shared" si="146"/>
        <v>13.421201068560691</v>
      </c>
      <c r="T103" s="20">
        <f t="shared" si="147"/>
        <v>949.23998562828353</v>
      </c>
      <c r="U103" s="20">
        <f t="shared" si="148"/>
        <v>120</v>
      </c>
      <c r="W103" s="6">
        <f t="shared" si="82"/>
        <v>98</v>
      </c>
      <c r="X103" s="7">
        <f t="shared" si="121"/>
        <v>47270</v>
      </c>
      <c r="Y103" s="20">
        <f t="shared" si="149"/>
        <v>0</v>
      </c>
      <c r="Z103" s="20">
        <f t="shared" si="150"/>
        <v>0</v>
      </c>
      <c r="AA103" s="20">
        <f t="shared" si="151"/>
        <v>0</v>
      </c>
      <c r="AB103" s="20">
        <f t="shared" si="152"/>
        <v>0</v>
      </c>
      <c r="AD103" s="6">
        <f t="shared" si="85"/>
        <v>98</v>
      </c>
      <c r="AE103" s="7">
        <f t="shared" si="123"/>
        <v>47270</v>
      </c>
      <c r="AF103" s="20">
        <f t="shared" si="153"/>
        <v>0</v>
      </c>
      <c r="AG103" s="20">
        <f t="shared" si="154"/>
        <v>0</v>
      </c>
      <c r="AH103" s="20">
        <f t="shared" si="155"/>
        <v>0</v>
      </c>
      <c r="AI103" s="20">
        <f t="shared" si="156"/>
        <v>0</v>
      </c>
      <c r="AK103" s="6">
        <f t="shared" si="88"/>
        <v>98</v>
      </c>
      <c r="AL103" s="7">
        <f t="shared" si="125"/>
        <v>47270</v>
      </c>
      <c r="AM103" s="20">
        <f t="shared" si="157"/>
        <v>0</v>
      </c>
      <c r="AN103" s="20">
        <f t="shared" si="158"/>
        <v>0</v>
      </c>
      <c r="AO103" s="20">
        <f t="shared" si="159"/>
        <v>0</v>
      </c>
      <c r="AP103" s="20">
        <f t="shared" si="160"/>
        <v>0</v>
      </c>
      <c r="AR103" s="6">
        <f t="shared" si="91"/>
        <v>98</v>
      </c>
      <c r="AS103" s="7">
        <f t="shared" si="127"/>
        <v>47270</v>
      </c>
      <c r="AT103" s="20">
        <f t="shared" si="161"/>
        <v>0</v>
      </c>
      <c r="AU103" s="20">
        <f t="shared" si="162"/>
        <v>0</v>
      </c>
      <c r="AV103" s="20">
        <f t="shared" si="163"/>
        <v>0</v>
      </c>
      <c r="AW103" s="20">
        <f t="shared" si="164"/>
        <v>0</v>
      </c>
      <c r="AY103" s="6">
        <f t="shared" si="94"/>
        <v>98</v>
      </c>
      <c r="AZ103" s="7">
        <f t="shared" si="129"/>
        <v>47270</v>
      </c>
      <c r="BA103" s="20">
        <f t="shared" si="165"/>
        <v>0</v>
      </c>
      <c r="BB103" s="20">
        <f t="shared" si="166"/>
        <v>0</v>
      </c>
      <c r="BC103" s="20">
        <f t="shared" si="167"/>
        <v>0</v>
      </c>
      <c r="BD103" s="20">
        <f t="shared" si="168"/>
        <v>0</v>
      </c>
      <c r="BF103" s="6">
        <f t="shared" si="97"/>
        <v>98</v>
      </c>
      <c r="BG103" s="7">
        <f t="shared" si="131"/>
        <v>47270</v>
      </c>
      <c r="BH103" s="20">
        <f t="shared" si="169"/>
        <v>0</v>
      </c>
      <c r="BI103" s="20">
        <f t="shared" si="170"/>
        <v>0</v>
      </c>
      <c r="BJ103" s="20">
        <f t="shared" si="171"/>
        <v>0</v>
      </c>
      <c r="BK103" s="20">
        <f t="shared" si="172"/>
        <v>0</v>
      </c>
      <c r="BM103" s="6">
        <f t="shared" si="100"/>
        <v>98</v>
      </c>
      <c r="BN103" s="7">
        <f t="shared" si="133"/>
        <v>47270</v>
      </c>
      <c r="BO103" s="20">
        <f t="shared" si="173"/>
        <v>0</v>
      </c>
      <c r="BP103" s="20">
        <f t="shared" si="174"/>
        <v>0</v>
      </c>
      <c r="BQ103" s="20">
        <f t="shared" si="175"/>
        <v>0</v>
      </c>
      <c r="BR103" s="20">
        <f t="shared" si="176"/>
        <v>0</v>
      </c>
      <c r="BT103" s="6">
        <f t="shared" si="103"/>
        <v>98</v>
      </c>
      <c r="BU103" s="7">
        <f t="shared" si="135"/>
        <v>47270</v>
      </c>
      <c r="BV103" s="20">
        <f t="shared" si="177"/>
        <v>935.81878455972287</v>
      </c>
      <c r="BW103" s="20">
        <f t="shared" si="178"/>
        <v>13.421201068560691</v>
      </c>
      <c r="BX103" s="20">
        <f t="shared" si="179"/>
        <v>949.23998562828353</v>
      </c>
      <c r="BY103" s="20">
        <f t="shared" si="180"/>
        <v>120</v>
      </c>
    </row>
    <row r="104" spans="2:77" ht="20" customHeight="1" thickBot="1" x14ac:dyDescent="0.25">
      <c r="B104" s="6">
        <f t="shared" si="136"/>
        <v>99</v>
      </c>
      <c r="C104" s="7">
        <f t="shared" si="115"/>
        <v>47300</v>
      </c>
      <c r="D104" s="20">
        <f t="shared" si="137"/>
        <v>0</v>
      </c>
      <c r="E104" s="20">
        <f t="shared" si="138"/>
        <v>0</v>
      </c>
      <c r="F104" s="20">
        <f t="shared" si="139"/>
        <v>0</v>
      </c>
      <c r="G104" s="20">
        <f t="shared" si="140"/>
        <v>0</v>
      </c>
      <c r="I104" s="6">
        <f t="shared" si="76"/>
        <v>99</v>
      </c>
      <c r="J104" s="7">
        <f t="shared" si="117"/>
        <v>47300</v>
      </c>
      <c r="K104" s="20">
        <f t="shared" si="141"/>
        <v>0</v>
      </c>
      <c r="L104" s="20">
        <f t="shared" si="142"/>
        <v>0</v>
      </c>
      <c r="M104" s="20">
        <f t="shared" si="143"/>
        <v>0</v>
      </c>
      <c r="N104" s="20">
        <f t="shared" si="144"/>
        <v>0</v>
      </c>
      <c r="P104" s="6">
        <f t="shared" si="79"/>
        <v>99</v>
      </c>
      <c r="Q104" s="7">
        <f t="shared" si="119"/>
        <v>47300</v>
      </c>
      <c r="R104" s="20">
        <f t="shared" si="145"/>
        <v>829.23998562828353</v>
      </c>
      <c r="S104" s="20">
        <f t="shared" si="146"/>
        <v>11.8926834605523</v>
      </c>
      <c r="T104" s="20">
        <f t="shared" si="147"/>
        <v>841.13266908883588</v>
      </c>
      <c r="U104" s="20">
        <f t="shared" si="148"/>
        <v>120</v>
      </c>
      <c r="W104" s="6">
        <f t="shared" si="82"/>
        <v>99</v>
      </c>
      <c r="X104" s="7">
        <f t="shared" si="121"/>
        <v>47300</v>
      </c>
      <c r="Y104" s="20">
        <f t="shared" si="149"/>
        <v>0</v>
      </c>
      <c r="Z104" s="20">
        <f t="shared" si="150"/>
        <v>0</v>
      </c>
      <c r="AA104" s="20">
        <f t="shared" si="151"/>
        <v>0</v>
      </c>
      <c r="AB104" s="20">
        <f t="shared" si="152"/>
        <v>0</v>
      </c>
      <c r="AD104" s="6">
        <f t="shared" si="85"/>
        <v>99</v>
      </c>
      <c r="AE104" s="7">
        <f t="shared" si="123"/>
        <v>47300</v>
      </c>
      <c r="AF104" s="20">
        <f t="shared" si="153"/>
        <v>0</v>
      </c>
      <c r="AG104" s="20">
        <f t="shared" si="154"/>
        <v>0</v>
      </c>
      <c r="AH104" s="20">
        <f t="shared" si="155"/>
        <v>0</v>
      </c>
      <c r="AI104" s="20">
        <f t="shared" si="156"/>
        <v>0</v>
      </c>
      <c r="AK104" s="6">
        <f t="shared" si="88"/>
        <v>99</v>
      </c>
      <c r="AL104" s="7">
        <f t="shared" si="125"/>
        <v>47300</v>
      </c>
      <c r="AM104" s="20">
        <f t="shared" si="157"/>
        <v>0</v>
      </c>
      <c r="AN104" s="20">
        <f t="shared" si="158"/>
        <v>0</v>
      </c>
      <c r="AO104" s="20">
        <f t="shared" si="159"/>
        <v>0</v>
      </c>
      <c r="AP104" s="20">
        <f t="shared" si="160"/>
        <v>0</v>
      </c>
      <c r="AR104" s="6">
        <f t="shared" si="91"/>
        <v>99</v>
      </c>
      <c r="AS104" s="7">
        <f t="shared" si="127"/>
        <v>47300</v>
      </c>
      <c r="AT104" s="20">
        <f t="shared" si="161"/>
        <v>0</v>
      </c>
      <c r="AU104" s="20">
        <f t="shared" si="162"/>
        <v>0</v>
      </c>
      <c r="AV104" s="20">
        <f t="shared" si="163"/>
        <v>0</v>
      </c>
      <c r="AW104" s="20">
        <f t="shared" si="164"/>
        <v>0</v>
      </c>
      <c r="AY104" s="6">
        <f t="shared" si="94"/>
        <v>99</v>
      </c>
      <c r="AZ104" s="7">
        <f t="shared" si="129"/>
        <v>47300</v>
      </c>
      <c r="BA104" s="20">
        <f t="shared" si="165"/>
        <v>0</v>
      </c>
      <c r="BB104" s="20">
        <f t="shared" si="166"/>
        <v>0</v>
      </c>
      <c r="BC104" s="20">
        <f t="shared" si="167"/>
        <v>0</v>
      </c>
      <c r="BD104" s="20">
        <f t="shared" si="168"/>
        <v>0</v>
      </c>
      <c r="BF104" s="6">
        <f t="shared" si="97"/>
        <v>99</v>
      </c>
      <c r="BG104" s="7">
        <f t="shared" si="131"/>
        <v>47300</v>
      </c>
      <c r="BH104" s="20">
        <f t="shared" si="169"/>
        <v>0</v>
      </c>
      <c r="BI104" s="20">
        <f t="shared" si="170"/>
        <v>0</v>
      </c>
      <c r="BJ104" s="20">
        <f t="shared" si="171"/>
        <v>0</v>
      </c>
      <c r="BK104" s="20">
        <f t="shared" si="172"/>
        <v>0</v>
      </c>
      <c r="BM104" s="6">
        <f t="shared" si="100"/>
        <v>99</v>
      </c>
      <c r="BN104" s="7">
        <f t="shared" si="133"/>
        <v>47300</v>
      </c>
      <c r="BO104" s="20">
        <f t="shared" si="173"/>
        <v>0</v>
      </c>
      <c r="BP104" s="20">
        <f t="shared" si="174"/>
        <v>0</v>
      </c>
      <c r="BQ104" s="20">
        <f t="shared" si="175"/>
        <v>0</v>
      </c>
      <c r="BR104" s="20">
        <f t="shared" si="176"/>
        <v>0</v>
      </c>
      <c r="BT104" s="6">
        <f t="shared" si="103"/>
        <v>99</v>
      </c>
      <c r="BU104" s="7">
        <f t="shared" si="135"/>
        <v>47300</v>
      </c>
      <c r="BV104" s="20">
        <f t="shared" si="177"/>
        <v>829.23998562828353</v>
      </c>
      <c r="BW104" s="20">
        <f t="shared" si="178"/>
        <v>11.8926834605523</v>
      </c>
      <c r="BX104" s="20">
        <f t="shared" si="179"/>
        <v>841.13266908883588</v>
      </c>
      <c r="BY104" s="20">
        <f t="shared" si="180"/>
        <v>120</v>
      </c>
    </row>
    <row r="105" spans="2:77" ht="20" customHeight="1" thickBot="1" x14ac:dyDescent="0.25">
      <c r="B105" s="6">
        <f t="shared" si="136"/>
        <v>100</v>
      </c>
      <c r="C105" s="7">
        <f t="shared" si="115"/>
        <v>47331</v>
      </c>
      <c r="D105" s="20">
        <f t="shared" si="137"/>
        <v>0</v>
      </c>
      <c r="E105" s="20">
        <f t="shared" si="138"/>
        <v>0</v>
      </c>
      <c r="F105" s="20">
        <f t="shared" si="139"/>
        <v>0</v>
      </c>
      <c r="G105" s="20">
        <f t="shared" si="140"/>
        <v>0</v>
      </c>
      <c r="I105" s="6">
        <f t="shared" si="76"/>
        <v>100</v>
      </c>
      <c r="J105" s="7">
        <f t="shared" si="117"/>
        <v>47331</v>
      </c>
      <c r="K105" s="20">
        <f t="shared" si="141"/>
        <v>0</v>
      </c>
      <c r="L105" s="20">
        <f t="shared" si="142"/>
        <v>0</v>
      </c>
      <c r="M105" s="20">
        <f t="shared" si="143"/>
        <v>0</v>
      </c>
      <c r="N105" s="20">
        <f t="shared" si="144"/>
        <v>0</v>
      </c>
      <c r="P105" s="6">
        <f t="shared" si="79"/>
        <v>100</v>
      </c>
      <c r="Q105" s="7">
        <f t="shared" si="119"/>
        <v>47331</v>
      </c>
      <c r="R105" s="20">
        <f t="shared" si="145"/>
        <v>721.13266908883588</v>
      </c>
      <c r="S105" s="20">
        <f t="shared" si="146"/>
        <v>10.342244362515721</v>
      </c>
      <c r="T105" s="20">
        <f t="shared" si="147"/>
        <v>731.47491345135165</v>
      </c>
      <c r="U105" s="20">
        <f t="shared" si="148"/>
        <v>120</v>
      </c>
      <c r="W105" s="6">
        <f t="shared" si="82"/>
        <v>100</v>
      </c>
      <c r="X105" s="7">
        <f t="shared" si="121"/>
        <v>47331</v>
      </c>
      <c r="Y105" s="20">
        <f t="shared" si="149"/>
        <v>0</v>
      </c>
      <c r="Z105" s="20">
        <f t="shared" si="150"/>
        <v>0</v>
      </c>
      <c r="AA105" s="20">
        <f t="shared" si="151"/>
        <v>0</v>
      </c>
      <c r="AB105" s="20">
        <f t="shared" si="152"/>
        <v>0</v>
      </c>
      <c r="AD105" s="6">
        <f t="shared" si="85"/>
        <v>100</v>
      </c>
      <c r="AE105" s="7">
        <f t="shared" si="123"/>
        <v>47331</v>
      </c>
      <c r="AF105" s="20">
        <f t="shared" si="153"/>
        <v>0</v>
      </c>
      <c r="AG105" s="20">
        <f t="shared" si="154"/>
        <v>0</v>
      </c>
      <c r="AH105" s="20">
        <f t="shared" si="155"/>
        <v>0</v>
      </c>
      <c r="AI105" s="20">
        <f t="shared" si="156"/>
        <v>0</v>
      </c>
      <c r="AK105" s="6">
        <f t="shared" si="88"/>
        <v>100</v>
      </c>
      <c r="AL105" s="7">
        <f t="shared" si="125"/>
        <v>47331</v>
      </c>
      <c r="AM105" s="20">
        <f t="shared" si="157"/>
        <v>0</v>
      </c>
      <c r="AN105" s="20">
        <f t="shared" si="158"/>
        <v>0</v>
      </c>
      <c r="AO105" s="20">
        <f t="shared" si="159"/>
        <v>0</v>
      </c>
      <c r="AP105" s="20">
        <f t="shared" si="160"/>
        <v>0</v>
      </c>
      <c r="AR105" s="6">
        <f t="shared" si="91"/>
        <v>100</v>
      </c>
      <c r="AS105" s="7">
        <f t="shared" si="127"/>
        <v>47331</v>
      </c>
      <c r="AT105" s="20">
        <f t="shared" si="161"/>
        <v>0</v>
      </c>
      <c r="AU105" s="20">
        <f t="shared" si="162"/>
        <v>0</v>
      </c>
      <c r="AV105" s="20">
        <f t="shared" si="163"/>
        <v>0</v>
      </c>
      <c r="AW105" s="20">
        <f t="shared" si="164"/>
        <v>0</v>
      </c>
      <c r="AY105" s="6">
        <f t="shared" si="94"/>
        <v>100</v>
      </c>
      <c r="AZ105" s="7">
        <f t="shared" si="129"/>
        <v>47331</v>
      </c>
      <c r="BA105" s="20">
        <f t="shared" si="165"/>
        <v>0</v>
      </c>
      <c r="BB105" s="20">
        <f t="shared" si="166"/>
        <v>0</v>
      </c>
      <c r="BC105" s="20">
        <f t="shared" si="167"/>
        <v>0</v>
      </c>
      <c r="BD105" s="20">
        <f t="shared" si="168"/>
        <v>0</v>
      </c>
      <c r="BF105" s="6">
        <f t="shared" si="97"/>
        <v>100</v>
      </c>
      <c r="BG105" s="7">
        <f t="shared" si="131"/>
        <v>47331</v>
      </c>
      <c r="BH105" s="20">
        <f t="shared" si="169"/>
        <v>0</v>
      </c>
      <c r="BI105" s="20">
        <f t="shared" si="170"/>
        <v>0</v>
      </c>
      <c r="BJ105" s="20">
        <f t="shared" si="171"/>
        <v>0</v>
      </c>
      <c r="BK105" s="20">
        <f t="shared" si="172"/>
        <v>0</v>
      </c>
      <c r="BM105" s="6">
        <f t="shared" si="100"/>
        <v>100</v>
      </c>
      <c r="BN105" s="7">
        <f t="shared" si="133"/>
        <v>47331</v>
      </c>
      <c r="BO105" s="20">
        <f t="shared" si="173"/>
        <v>0</v>
      </c>
      <c r="BP105" s="20">
        <f t="shared" si="174"/>
        <v>0</v>
      </c>
      <c r="BQ105" s="20">
        <f t="shared" si="175"/>
        <v>0</v>
      </c>
      <c r="BR105" s="20">
        <f t="shared" si="176"/>
        <v>0</v>
      </c>
      <c r="BT105" s="6">
        <f t="shared" si="103"/>
        <v>100</v>
      </c>
      <c r="BU105" s="7">
        <f t="shared" si="135"/>
        <v>47331</v>
      </c>
      <c r="BV105" s="20">
        <f t="shared" si="177"/>
        <v>721.13266908883588</v>
      </c>
      <c r="BW105" s="20">
        <f t="shared" si="178"/>
        <v>10.342244362515721</v>
      </c>
      <c r="BX105" s="20">
        <f t="shared" si="179"/>
        <v>731.47491345135165</v>
      </c>
      <c r="BY105" s="20">
        <f t="shared" si="180"/>
        <v>120</v>
      </c>
    </row>
    <row r="106" spans="2:77" ht="20" customHeight="1" thickBot="1" x14ac:dyDescent="0.25">
      <c r="B106" s="6">
        <f t="shared" si="136"/>
        <v>101</v>
      </c>
      <c r="C106" s="7">
        <f t="shared" si="115"/>
        <v>47362</v>
      </c>
      <c r="D106" s="20">
        <f t="shared" si="137"/>
        <v>0</v>
      </c>
      <c r="E106" s="20">
        <f t="shared" si="138"/>
        <v>0</v>
      </c>
      <c r="F106" s="20">
        <f t="shared" si="139"/>
        <v>0</v>
      </c>
      <c r="G106" s="20">
        <f t="shared" si="140"/>
        <v>0</v>
      </c>
      <c r="I106" s="6">
        <f t="shared" si="76"/>
        <v>101</v>
      </c>
      <c r="J106" s="7">
        <f t="shared" si="117"/>
        <v>47362</v>
      </c>
      <c r="K106" s="20">
        <f t="shared" si="141"/>
        <v>0</v>
      </c>
      <c r="L106" s="20">
        <f t="shared" si="142"/>
        <v>0</v>
      </c>
      <c r="M106" s="20">
        <f t="shared" si="143"/>
        <v>0</v>
      </c>
      <c r="N106" s="20">
        <f t="shared" si="144"/>
        <v>0</v>
      </c>
      <c r="P106" s="6">
        <f t="shared" si="79"/>
        <v>101</v>
      </c>
      <c r="Q106" s="7">
        <f t="shared" si="119"/>
        <v>47362</v>
      </c>
      <c r="R106" s="20">
        <f t="shared" si="145"/>
        <v>611.47491345135165</v>
      </c>
      <c r="S106" s="20">
        <f t="shared" si="146"/>
        <v>8.7695693837481361</v>
      </c>
      <c r="T106" s="20">
        <f t="shared" si="147"/>
        <v>620.2444828350998</v>
      </c>
      <c r="U106" s="20">
        <f t="shared" si="148"/>
        <v>120</v>
      </c>
      <c r="W106" s="6">
        <f t="shared" si="82"/>
        <v>101</v>
      </c>
      <c r="X106" s="7">
        <f t="shared" si="121"/>
        <v>47362</v>
      </c>
      <c r="Y106" s="20">
        <f t="shared" si="149"/>
        <v>0</v>
      </c>
      <c r="Z106" s="20">
        <f t="shared" si="150"/>
        <v>0</v>
      </c>
      <c r="AA106" s="20">
        <f t="shared" si="151"/>
        <v>0</v>
      </c>
      <c r="AB106" s="20">
        <f t="shared" si="152"/>
        <v>0</v>
      </c>
      <c r="AD106" s="6">
        <f t="shared" si="85"/>
        <v>101</v>
      </c>
      <c r="AE106" s="7">
        <f t="shared" si="123"/>
        <v>47362</v>
      </c>
      <c r="AF106" s="20">
        <f t="shared" si="153"/>
        <v>0</v>
      </c>
      <c r="AG106" s="20">
        <f t="shared" si="154"/>
        <v>0</v>
      </c>
      <c r="AH106" s="20">
        <f t="shared" si="155"/>
        <v>0</v>
      </c>
      <c r="AI106" s="20">
        <f t="shared" si="156"/>
        <v>0</v>
      </c>
      <c r="AK106" s="6">
        <f t="shared" si="88"/>
        <v>101</v>
      </c>
      <c r="AL106" s="7">
        <f t="shared" si="125"/>
        <v>47362</v>
      </c>
      <c r="AM106" s="20">
        <f t="shared" si="157"/>
        <v>0</v>
      </c>
      <c r="AN106" s="20">
        <f t="shared" si="158"/>
        <v>0</v>
      </c>
      <c r="AO106" s="20">
        <f t="shared" si="159"/>
        <v>0</v>
      </c>
      <c r="AP106" s="20">
        <f t="shared" si="160"/>
        <v>0</v>
      </c>
      <c r="AR106" s="6">
        <f t="shared" si="91"/>
        <v>101</v>
      </c>
      <c r="AS106" s="7">
        <f t="shared" si="127"/>
        <v>47362</v>
      </c>
      <c r="AT106" s="20">
        <f t="shared" si="161"/>
        <v>0</v>
      </c>
      <c r="AU106" s="20">
        <f t="shared" si="162"/>
        <v>0</v>
      </c>
      <c r="AV106" s="20">
        <f t="shared" si="163"/>
        <v>0</v>
      </c>
      <c r="AW106" s="20">
        <f t="shared" si="164"/>
        <v>0</v>
      </c>
      <c r="AY106" s="6">
        <f t="shared" si="94"/>
        <v>101</v>
      </c>
      <c r="AZ106" s="7">
        <f t="shared" si="129"/>
        <v>47362</v>
      </c>
      <c r="BA106" s="20">
        <f t="shared" si="165"/>
        <v>0</v>
      </c>
      <c r="BB106" s="20">
        <f t="shared" si="166"/>
        <v>0</v>
      </c>
      <c r="BC106" s="20">
        <f t="shared" si="167"/>
        <v>0</v>
      </c>
      <c r="BD106" s="20">
        <f t="shared" si="168"/>
        <v>0</v>
      </c>
      <c r="BF106" s="6">
        <f t="shared" si="97"/>
        <v>101</v>
      </c>
      <c r="BG106" s="7">
        <f t="shared" si="131"/>
        <v>47362</v>
      </c>
      <c r="BH106" s="20">
        <f t="shared" si="169"/>
        <v>0</v>
      </c>
      <c r="BI106" s="20">
        <f t="shared" si="170"/>
        <v>0</v>
      </c>
      <c r="BJ106" s="20">
        <f t="shared" si="171"/>
        <v>0</v>
      </c>
      <c r="BK106" s="20">
        <f t="shared" si="172"/>
        <v>0</v>
      </c>
      <c r="BM106" s="6">
        <f t="shared" si="100"/>
        <v>101</v>
      </c>
      <c r="BN106" s="7">
        <f t="shared" si="133"/>
        <v>47362</v>
      </c>
      <c r="BO106" s="20">
        <f t="shared" si="173"/>
        <v>0</v>
      </c>
      <c r="BP106" s="20">
        <f t="shared" si="174"/>
        <v>0</v>
      </c>
      <c r="BQ106" s="20">
        <f t="shared" si="175"/>
        <v>0</v>
      </c>
      <c r="BR106" s="20">
        <f t="shared" si="176"/>
        <v>0</v>
      </c>
      <c r="BT106" s="6">
        <f t="shared" si="103"/>
        <v>101</v>
      </c>
      <c r="BU106" s="7">
        <f t="shared" si="135"/>
        <v>47362</v>
      </c>
      <c r="BV106" s="20">
        <f t="shared" si="177"/>
        <v>611.47491345135165</v>
      </c>
      <c r="BW106" s="20">
        <f t="shared" si="178"/>
        <v>8.7695693837481361</v>
      </c>
      <c r="BX106" s="20">
        <f t="shared" si="179"/>
        <v>620.2444828350998</v>
      </c>
      <c r="BY106" s="20">
        <f t="shared" si="180"/>
        <v>120</v>
      </c>
    </row>
    <row r="107" spans="2:77" ht="20" customHeight="1" thickBot="1" x14ac:dyDescent="0.25">
      <c r="B107" s="6">
        <f t="shared" ref="B107:B125" si="181">B106+1</f>
        <v>102</v>
      </c>
      <c r="C107" s="7">
        <f t="shared" si="115"/>
        <v>47392</v>
      </c>
      <c r="D107" s="20">
        <f t="shared" ref="D107:D125" si="182">F106-G106</f>
        <v>0</v>
      </c>
      <c r="E107" s="20">
        <f t="shared" ref="E107:E125" si="183">IF($G$3="",0,D107*$G$3/12)</f>
        <v>0</v>
      </c>
      <c r="F107" s="20">
        <f t="shared" ref="F107:F125" si="184">SUM(D107:E107)</f>
        <v>0</v>
      </c>
      <c r="G107" s="20">
        <f t="shared" ref="G107:G125" si="185">IF(F107=0,0,IF(F107&lt;G106,F107,G106))</f>
        <v>0</v>
      </c>
      <c r="I107" s="6">
        <f t="shared" si="76"/>
        <v>102</v>
      </c>
      <c r="J107" s="7">
        <f t="shared" si="117"/>
        <v>47392</v>
      </c>
      <c r="K107" s="20">
        <f t="shared" ref="K107:K125" si="186">M106-N106</f>
        <v>0</v>
      </c>
      <c r="L107" s="20">
        <f t="shared" ref="L107:L125" si="187">IF($N$3="",0,K107*$N$3/12)</f>
        <v>0</v>
      </c>
      <c r="M107" s="20">
        <f t="shared" ref="M107:M125" si="188">SUM(K107:L107)</f>
        <v>0</v>
      </c>
      <c r="N107" s="20">
        <f t="shared" ref="N107:N125" si="189">IF(M107=0,0,IF(M107&lt;N106,M107,N106))</f>
        <v>0</v>
      </c>
      <c r="P107" s="6">
        <f t="shared" si="79"/>
        <v>102</v>
      </c>
      <c r="Q107" s="7">
        <f t="shared" si="119"/>
        <v>47392</v>
      </c>
      <c r="R107" s="20">
        <f t="shared" ref="R107:R125" si="190">T106-U106</f>
        <v>500.2444828350998</v>
      </c>
      <c r="S107" s="20">
        <f t="shared" ref="S107:S125" si="191">R107*$U$3/12</f>
        <v>7.1743396246600568</v>
      </c>
      <c r="T107" s="20">
        <f t="shared" ref="T107:T125" si="192">SUM(R107:S107)</f>
        <v>507.41882245975984</v>
      </c>
      <c r="U107" s="20">
        <f t="shared" ref="U107:U125" si="193">IF(T107=0,0,IF(T107&lt;U106,T107,U106))</f>
        <v>120</v>
      </c>
      <c r="W107" s="6">
        <f t="shared" si="82"/>
        <v>102</v>
      </c>
      <c r="X107" s="7">
        <f t="shared" si="121"/>
        <v>47392</v>
      </c>
      <c r="Y107" s="20">
        <f t="shared" ref="Y107:Y125" si="194">AA106-AB106</f>
        <v>0</v>
      </c>
      <c r="Z107" s="20">
        <f t="shared" ref="Z107:Z125" si="195">IF($AB$3="",0,Y107*$AB$3/12)</f>
        <v>0</v>
      </c>
      <c r="AA107" s="20">
        <f t="shared" ref="AA107:AA125" si="196">SUM(Y107:Z107)</f>
        <v>0</v>
      </c>
      <c r="AB107" s="20">
        <f t="shared" ref="AB107:AB125" si="197">IF(AA107=0,0,IF(AA107&lt;AB106,AA107,AB106))</f>
        <v>0</v>
      </c>
      <c r="AD107" s="6">
        <f t="shared" si="85"/>
        <v>102</v>
      </c>
      <c r="AE107" s="7">
        <f t="shared" si="123"/>
        <v>47392</v>
      </c>
      <c r="AF107" s="20">
        <f t="shared" ref="AF107:AF125" si="198">AH106-AI106</f>
        <v>0</v>
      </c>
      <c r="AG107" s="20">
        <f t="shared" ref="AG107:AG125" si="199">IF($AI$3="",0,AF107*$AI$3/12)</f>
        <v>0</v>
      </c>
      <c r="AH107" s="20">
        <f t="shared" ref="AH107:AH125" si="200">SUM(AF107:AG107)</f>
        <v>0</v>
      </c>
      <c r="AI107" s="20">
        <f t="shared" ref="AI107:AI125" si="201">IF(AH107=0,0,IF(AH107&lt;AI106,AH107,AI106))</f>
        <v>0</v>
      </c>
      <c r="AK107" s="6">
        <f t="shared" si="88"/>
        <v>102</v>
      </c>
      <c r="AL107" s="7">
        <f t="shared" si="125"/>
        <v>47392</v>
      </c>
      <c r="AM107" s="20">
        <f t="shared" ref="AM107:AM125" si="202">AO106-AP106</f>
        <v>0</v>
      </c>
      <c r="AN107" s="20">
        <f t="shared" ref="AN107:AN125" si="203">IF($AP$3="",0,AM107*$AP$3/12)</f>
        <v>0</v>
      </c>
      <c r="AO107" s="20">
        <f t="shared" ref="AO107:AO125" si="204">SUM(AM107:AN107)</f>
        <v>0</v>
      </c>
      <c r="AP107" s="20">
        <f t="shared" ref="AP107:AP125" si="205">IF(AO107=0,0,IF(AO107&lt;AP106,AO107,AP106))</f>
        <v>0</v>
      </c>
      <c r="AR107" s="6">
        <f t="shared" si="91"/>
        <v>102</v>
      </c>
      <c r="AS107" s="7">
        <f t="shared" si="127"/>
        <v>47392</v>
      </c>
      <c r="AT107" s="20">
        <f t="shared" ref="AT107:AT125" si="206">AV106-AW106</f>
        <v>0</v>
      </c>
      <c r="AU107" s="20">
        <f t="shared" ref="AU107:AU125" si="207">IF($AW$3="",0,AT107*$AW$3/12)</f>
        <v>0</v>
      </c>
      <c r="AV107" s="20">
        <f t="shared" ref="AV107:AV125" si="208">SUM(AT107:AU107)</f>
        <v>0</v>
      </c>
      <c r="AW107" s="20">
        <f t="shared" ref="AW107:AW125" si="209">IF(AV107=0,0,IF(AV107&lt;AW106,AV107,AW106))</f>
        <v>0</v>
      </c>
      <c r="AY107" s="6">
        <f t="shared" si="94"/>
        <v>102</v>
      </c>
      <c r="AZ107" s="7">
        <f t="shared" si="129"/>
        <v>47392</v>
      </c>
      <c r="BA107" s="20">
        <f t="shared" ref="BA107:BA125" si="210">BC106-BD106</f>
        <v>0</v>
      </c>
      <c r="BB107" s="20">
        <f t="shared" ref="BB107:BB125" si="211">IF($BD$3="",0,BA107*$BD$3/12)</f>
        <v>0</v>
      </c>
      <c r="BC107" s="20">
        <f t="shared" ref="BC107:BC125" si="212">SUM(BA107:BB107)</f>
        <v>0</v>
      </c>
      <c r="BD107" s="20">
        <f t="shared" ref="BD107:BD125" si="213">IF(BC107=0,0,IF(BC107&lt;BD106,BC107,BD106))</f>
        <v>0</v>
      </c>
      <c r="BF107" s="6">
        <f t="shared" si="97"/>
        <v>102</v>
      </c>
      <c r="BG107" s="7">
        <f t="shared" si="131"/>
        <v>47392</v>
      </c>
      <c r="BH107" s="20">
        <f t="shared" ref="BH107:BH125" si="214">BJ106-BK106</f>
        <v>0</v>
      </c>
      <c r="BI107" s="20">
        <f t="shared" ref="BI107:BI125" si="215">IF($BK$3="",0,BH107*$BK$3/12)</f>
        <v>0</v>
      </c>
      <c r="BJ107" s="20">
        <f t="shared" ref="BJ107:BJ125" si="216">SUM(BH107:BI107)</f>
        <v>0</v>
      </c>
      <c r="BK107" s="20">
        <f t="shared" ref="BK107:BK125" si="217">IF(BJ107=0,0,IF(BJ107&lt;BK106,BJ107,BK106))</f>
        <v>0</v>
      </c>
      <c r="BM107" s="6">
        <f t="shared" si="100"/>
        <v>102</v>
      </c>
      <c r="BN107" s="7">
        <f t="shared" si="133"/>
        <v>47392</v>
      </c>
      <c r="BO107" s="20">
        <f t="shared" ref="BO107:BO125" si="218">BQ106-BR106</f>
        <v>0</v>
      </c>
      <c r="BP107" s="20">
        <f t="shared" ref="BP107:BP125" si="219">IF($BR$3="",0,BO107*$BR$3/12)</f>
        <v>0</v>
      </c>
      <c r="BQ107" s="20">
        <f t="shared" ref="BQ107:BQ125" si="220">SUM(BO107:BP107)</f>
        <v>0</v>
      </c>
      <c r="BR107" s="20">
        <f t="shared" ref="BR107:BR125" si="221">IF(BQ107=0,0,IF(BQ107&lt;BR106,BQ107,BR106))</f>
        <v>0</v>
      </c>
      <c r="BT107" s="6">
        <f t="shared" si="103"/>
        <v>102</v>
      </c>
      <c r="BU107" s="7">
        <f t="shared" si="135"/>
        <v>47392</v>
      </c>
      <c r="BV107" s="20">
        <f t="shared" ref="BV107:BV125" si="222">D107+K107+R107+Y107+AF107+AM107+AT107+BA107+BH107+BO107</f>
        <v>500.2444828350998</v>
      </c>
      <c r="BW107" s="20">
        <f t="shared" ref="BW107:BW125" si="223">E107+L107+S107+Z107+AG107+AN107+AU107+BB107+BI107+BP107</f>
        <v>7.1743396246600568</v>
      </c>
      <c r="BX107" s="20">
        <f t="shared" ref="BX107:BX125" si="224">F107+M107+T107+AA107+AH107+AO107+AV107+BC107+BJ107+BQ107</f>
        <v>507.41882245975984</v>
      </c>
      <c r="BY107" s="20">
        <f t="shared" ref="BY107:BY125" si="225">G107+N107+U107+AB107+AI107+AP107+AW107+BD107+BK107+BR107</f>
        <v>120</v>
      </c>
    </row>
    <row r="108" spans="2:77" ht="20" customHeight="1" thickBot="1" x14ac:dyDescent="0.25">
      <c r="B108" s="6">
        <f t="shared" si="181"/>
        <v>103</v>
      </c>
      <c r="C108" s="7">
        <f t="shared" si="115"/>
        <v>47423</v>
      </c>
      <c r="D108" s="20">
        <f t="shared" si="182"/>
        <v>0</v>
      </c>
      <c r="E108" s="20">
        <f t="shared" si="183"/>
        <v>0</v>
      </c>
      <c r="F108" s="20">
        <f t="shared" si="184"/>
        <v>0</v>
      </c>
      <c r="G108" s="20">
        <f t="shared" si="185"/>
        <v>0</v>
      </c>
      <c r="I108" s="6">
        <f t="shared" si="76"/>
        <v>103</v>
      </c>
      <c r="J108" s="7">
        <f t="shared" si="117"/>
        <v>47423</v>
      </c>
      <c r="K108" s="20">
        <f t="shared" si="186"/>
        <v>0</v>
      </c>
      <c r="L108" s="20">
        <f t="shared" si="187"/>
        <v>0</v>
      </c>
      <c r="M108" s="20">
        <f t="shared" si="188"/>
        <v>0</v>
      </c>
      <c r="N108" s="20">
        <f t="shared" si="189"/>
        <v>0</v>
      </c>
      <c r="P108" s="6">
        <f t="shared" si="79"/>
        <v>103</v>
      </c>
      <c r="Q108" s="7">
        <f t="shared" si="119"/>
        <v>47423</v>
      </c>
      <c r="R108" s="20">
        <f t="shared" si="190"/>
        <v>387.41882245975984</v>
      </c>
      <c r="S108" s="20">
        <f t="shared" si="191"/>
        <v>5.5562316121103885</v>
      </c>
      <c r="T108" s="20">
        <f t="shared" si="192"/>
        <v>392.9750540718702</v>
      </c>
      <c r="U108" s="20">
        <f t="shared" si="193"/>
        <v>120</v>
      </c>
      <c r="W108" s="6">
        <f t="shared" si="82"/>
        <v>103</v>
      </c>
      <c r="X108" s="7">
        <f t="shared" si="121"/>
        <v>47423</v>
      </c>
      <c r="Y108" s="20">
        <f t="shared" si="194"/>
        <v>0</v>
      </c>
      <c r="Z108" s="20">
        <f t="shared" si="195"/>
        <v>0</v>
      </c>
      <c r="AA108" s="20">
        <f t="shared" si="196"/>
        <v>0</v>
      </c>
      <c r="AB108" s="20">
        <f t="shared" si="197"/>
        <v>0</v>
      </c>
      <c r="AD108" s="6">
        <f t="shared" si="85"/>
        <v>103</v>
      </c>
      <c r="AE108" s="7">
        <f t="shared" si="123"/>
        <v>47423</v>
      </c>
      <c r="AF108" s="20">
        <f t="shared" si="198"/>
        <v>0</v>
      </c>
      <c r="AG108" s="20">
        <f t="shared" si="199"/>
        <v>0</v>
      </c>
      <c r="AH108" s="20">
        <f t="shared" si="200"/>
        <v>0</v>
      </c>
      <c r="AI108" s="20">
        <f t="shared" si="201"/>
        <v>0</v>
      </c>
      <c r="AK108" s="6">
        <f t="shared" si="88"/>
        <v>103</v>
      </c>
      <c r="AL108" s="7">
        <f t="shared" si="125"/>
        <v>47423</v>
      </c>
      <c r="AM108" s="20">
        <f t="shared" si="202"/>
        <v>0</v>
      </c>
      <c r="AN108" s="20">
        <f t="shared" si="203"/>
        <v>0</v>
      </c>
      <c r="AO108" s="20">
        <f t="shared" si="204"/>
        <v>0</v>
      </c>
      <c r="AP108" s="20">
        <f t="shared" si="205"/>
        <v>0</v>
      </c>
      <c r="AR108" s="6">
        <f t="shared" si="91"/>
        <v>103</v>
      </c>
      <c r="AS108" s="7">
        <f t="shared" si="127"/>
        <v>47423</v>
      </c>
      <c r="AT108" s="20">
        <f t="shared" si="206"/>
        <v>0</v>
      </c>
      <c r="AU108" s="20">
        <f t="shared" si="207"/>
        <v>0</v>
      </c>
      <c r="AV108" s="20">
        <f t="shared" si="208"/>
        <v>0</v>
      </c>
      <c r="AW108" s="20">
        <f t="shared" si="209"/>
        <v>0</v>
      </c>
      <c r="AY108" s="6">
        <f t="shared" si="94"/>
        <v>103</v>
      </c>
      <c r="AZ108" s="7">
        <f t="shared" si="129"/>
        <v>47423</v>
      </c>
      <c r="BA108" s="20">
        <f t="shared" si="210"/>
        <v>0</v>
      </c>
      <c r="BB108" s="20">
        <f t="shared" si="211"/>
        <v>0</v>
      </c>
      <c r="BC108" s="20">
        <f t="shared" si="212"/>
        <v>0</v>
      </c>
      <c r="BD108" s="20">
        <f t="shared" si="213"/>
        <v>0</v>
      </c>
      <c r="BF108" s="6">
        <f t="shared" si="97"/>
        <v>103</v>
      </c>
      <c r="BG108" s="7">
        <f t="shared" si="131"/>
        <v>47423</v>
      </c>
      <c r="BH108" s="20">
        <f t="shared" si="214"/>
        <v>0</v>
      </c>
      <c r="BI108" s="20">
        <f t="shared" si="215"/>
        <v>0</v>
      </c>
      <c r="BJ108" s="20">
        <f t="shared" si="216"/>
        <v>0</v>
      </c>
      <c r="BK108" s="20">
        <f t="shared" si="217"/>
        <v>0</v>
      </c>
      <c r="BM108" s="6">
        <f t="shared" si="100"/>
        <v>103</v>
      </c>
      <c r="BN108" s="7">
        <f t="shared" si="133"/>
        <v>47423</v>
      </c>
      <c r="BO108" s="20">
        <f t="shared" si="218"/>
        <v>0</v>
      </c>
      <c r="BP108" s="20">
        <f t="shared" si="219"/>
        <v>0</v>
      </c>
      <c r="BQ108" s="20">
        <f t="shared" si="220"/>
        <v>0</v>
      </c>
      <c r="BR108" s="20">
        <f t="shared" si="221"/>
        <v>0</v>
      </c>
      <c r="BT108" s="6">
        <f t="shared" si="103"/>
        <v>103</v>
      </c>
      <c r="BU108" s="7">
        <f t="shared" si="135"/>
        <v>47423</v>
      </c>
      <c r="BV108" s="20">
        <f t="shared" si="222"/>
        <v>387.41882245975984</v>
      </c>
      <c r="BW108" s="20">
        <f t="shared" si="223"/>
        <v>5.5562316121103885</v>
      </c>
      <c r="BX108" s="20">
        <f t="shared" si="224"/>
        <v>392.9750540718702</v>
      </c>
      <c r="BY108" s="20">
        <f t="shared" si="225"/>
        <v>120</v>
      </c>
    </row>
    <row r="109" spans="2:77" ht="20" customHeight="1" thickBot="1" x14ac:dyDescent="0.25">
      <c r="B109" s="6">
        <f t="shared" si="181"/>
        <v>104</v>
      </c>
      <c r="C109" s="7">
        <f t="shared" si="115"/>
        <v>47453</v>
      </c>
      <c r="D109" s="20">
        <f t="shared" si="182"/>
        <v>0</v>
      </c>
      <c r="E109" s="20">
        <f t="shared" si="183"/>
        <v>0</v>
      </c>
      <c r="F109" s="20">
        <f t="shared" si="184"/>
        <v>0</v>
      </c>
      <c r="G109" s="20">
        <f t="shared" si="185"/>
        <v>0</v>
      </c>
      <c r="I109" s="6">
        <f t="shared" si="76"/>
        <v>104</v>
      </c>
      <c r="J109" s="7">
        <f t="shared" si="117"/>
        <v>47453</v>
      </c>
      <c r="K109" s="20">
        <f t="shared" si="186"/>
        <v>0</v>
      </c>
      <c r="L109" s="20">
        <f t="shared" si="187"/>
        <v>0</v>
      </c>
      <c r="M109" s="20">
        <f t="shared" si="188"/>
        <v>0</v>
      </c>
      <c r="N109" s="20">
        <f t="shared" si="189"/>
        <v>0</v>
      </c>
      <c r="P109" s="6">
        <f t="shared" si="79"/>
        <v>104</v>
      </c>
      <c r="Q109" s="7">
        <f t="shared" si="119"/>
        <v>47453</v>
      </c>
      <c r="R109" s="20">
        <f t="shared" si="190"/>
        <v>272.9750540718702</v>
      </c>
      <c r="S109" s="20">
        <f t="shared" si="191"/>
        <v>3.9149172338140716</v>
      </c>
      <c r="T109" s="20">
        <f t="shared" si="192"/>
        <v>276.8899713056843</v>
      </c>
      <c r="U109" s="20">
        <f t="shared" si="193"/>
        <v>120</v>
      </c>
      <c r="W109" s="6">
        <f t="shared" si="82"/>
        <v>104</v>
      </c>
      <c r="X109" s="7">
        <f t="shared" si="121"/>
        <v>47453</v>
      </c>
      <c r="Y109" s="20">
        <f t="shared" si="194"/>
        <v>0</v>
      </c>
      <c r="Z109" s="20">
        <f t="shared" si="195"/>
        <v>0</v>
      </c>
      <c r="AA109" s="20">
        <f t="shared" si="196"/>
        <v>0</v>
      </c>
      <c r="AB109" s="20">
        <f t="shared" si="197"/>
        <v>0</v>
      </c>
      <c r="AD109" s="6">
        <f t="shared" si="85"/>
        <v>104</v>
      </c>
      <c r="AE109" s="7">
        <f t="shared" si="123"/>
        <v>47453</v>
      </c>
      <c r="AF109" s="20">
        <f t="shared" si="198"/>
        <v>0</v>
      </c>
      <c r="AG109" s="20">
        <f t="shared" si="199"/>
        <v>0</v>
      </c>
      <c r="AH109" s="20">
        <f t="shared" si="200"/>
        <v>0</v>
      </c>
      <c r="AI109" s="20">
        <f t="shared" si="201"/>
        <v>0</v>
      </c>
      <c r="AK109" s="6">
        <f t="shared" si="88"/>
        <v>104</v>
      </c>
      <c r="AL109" s="7">
        <f t="shared" si="125"/>
        <v>47453</v>
      </c>
      <c r="AM109" s="20">
        <f t="shared" si="202"/>
        <v>0</v>
      </c>
      <c r="AN109" s="20">
        <f t="shared" si="203"/>
        <v>0</v>
      </c>
      <c r="AO109" s="20">
        <f t="shared" si="204"/>
        <v>0</v>
      </c>
      <c r="AP109" s="20">
        <f t="shared" si="205"/>
        <v>0</v>
      </c>
      <c r="AR109" s="6">
        <f t="shared" si="91"/>
        <v>104</v>
      </c>
      <c r="AS109" s="7">
        <f t="shared" si="127"/>
        <v>47453</v>
      </c>
      <c r="AT109" s="20">
        <f t="shared" si="206"/>
        <v>0</v>
      </c>
      <c r="AU109" s="20">
        <f t="shared" si="207"/>
        <v>0</v>
      </c>
      <c r="AV109" s="20">
        <f t="shared" si="208"/>
        <v>0</v>
      </c>
      <c r="AW109" s="20">
        <f t="shared" si="209"/>
        <v>0</v>
      </c>
      <c r="AY109" s="6">
        <f t="shared" si="94"/>
        <v>104</v>
      </c>
      <c r="AZ109" s="7">
        <f t="shared" si="129"/>
        <v>47453</v>
      </c>
      <c r="BA109" s="20">
        <f t="shared" si="210"/>
        <v>0</v>
      </c>
      <c r="BB109" s="20">
        <f t="shared" si="211"/>
        <v>0</v>
      </c>
      <c r="BC109" s="20">
        <f t="shared" si="212"/>
        <v>0</v>
      </c>
      <c r="BD109" s="20">
        <f t="shared" si="213"/>
        <v>0</v>
      </c>
      <c r="BF109" s="6">
        <f t="shared" si="97"/>
        <v>104</v>
      </c>
      <c r="BG109" s="7">
        <f t="shared" si="131"/>
        <v>47453</v>
      </c>
      <c r="BH109" s="20">
        <f t="shared" si="214"/>
        <v>0</v>
      </c>
      <c r="BI109" s="20">
        <f t="shared" si="215"/>
        <v>0</v>
      </c>
      <c r="BJ109" s="20">
        <f t="shared" si="216"/>
        <v>0</v>
      </c>
      <c r="BK109" s="20">
        <f t="shared" si="217"/>
        <v>0</v>
      </c>
      <c r="BM109" s="6">
        <f t="shared" si="100"/>
        <v>104</v>
      </c>
      <c r="BN109" s="7">
        <f t="shared" si="133"/>
        <v>47453</v>
      </c>
      <c r="BO109" s="20">
        <f t="shared" si="218"/>
        <v>0</v>
      </c>
      <c r="BP109" s="20">
        <f t="shared" si="219"/>
        <v>0</v>
      </c>
      <c r="BQ109" s="20">
        <f t="shared" si="220"/>
        <v>0</v>
      </c>
      <c r="BR109" s="20">
        <f t="shared" si="221"/>
        <v>0</v>
      </c>
      <c r="BT109" s="6">
        <f t="shared" si="103"/>
        <v>104</v>
      </c>
      <c r="BU109" s="7">
        <f t="shared" si="135"/>
        <v>47453</v>
      </c>
      <c r="BV109" s="20">
        <f t="shared" si="222"/>
        <v>272.9750540718702</v>
      </c>
      <c r="BW109" s="20">
        <f t="shared" si="223"/>
        <v>3.9149172338140716</v>
      </c>
      <c r="BX109" s="20">
        <f t="shared" si="224"/>
        <v>276.8899713056843</v>
      </c>
      <c r="BY109" s="20">
        <f t="shared" si="225"/>
        <v>120</v>
      </c>
    </row>
    <row r="110" spans="2:77" ht="20" customHeight="1" thickBot="1" x14ac:dyDescent="0.25">
      <c r="B110" s="6">
        <f t="shared" si="181"/>
        <v>105</v>
      </c>
      <c r="C110" s="7">
        <f t="shared" si="115"/>
        <v>47484</v>
      </c>
      <c r="D110" s="20">
        <f t="shared" si="182"/>
        <v>0</v>
      </c>
      <c r="E110" s="20">
        <f t="shared" si="183"/>
        <v>0</v>
      </c>
      <c r="F110" s="20">
        <f t="shared" si="184"/>
        <v>0</v>
      </c>
      <c r="G110" s="20">
        <f t="shared" si="185"/>
        <v>0</v>
      </c>
      <c r="I110" s="6">
        <f t="shared" si="76"/>
        <v>105</v>
      </c>
      <c r="J110" s="7">
        <f t="shared" si="117"/>
        <v>47484</v>
      </c>
      <c r="K110" s="20">
        <f t="shared" si="186"/>
        <v>0</v>
      </c>
      <c r="L110" s="20">
        <f t="shared" si="187"/>
        <v>0</v>
      </c>
      <c r="M110" s="20">
        <f t="shared" si="188"/>
        <v>0</v>
      </c>
      <c r="N110" s="20">
        <f t="shared" si="189"/>
        <v>0</v>
      </c>
      <c r="P110" s="6">
        <f t="shared" si="79"/>
        <v>105</v>
      </c>
      <c r="Q110" s="7">
        <f t="shared" si="119"/>
        <v>47484</v>
      </c>
      <c r="R110" s="20">
        <f t="shared" si="190"/>
        <v>156.8899713056843</v>
      </c>
      <c r="S110" s="20">
        <f t="shared" si="191"/>
        <v>2.2500636718090221</v>
      </c>
      <c r="T110" s="20">
        <f t="shared" si="192"/>
        <v>159.14003497749331</v>
      </c>
      <c r="U110" s="20">
        <f t="shared" si="193"/>
        <v>120</v>
      </c>
      <c r="W110" s="6">
        <f t="shared" si="82"/>
        <v>105</v>
      </c>
      <c r="X110" s="7">
        <f t="shared" si="121"/>
        <v>47484</v>
      </c>
      <c r="Y110" s="20">
        <f t="shared" si="194"/>
        <v>0</v>
      </c>
      <c r="Z110" s="20">
        <f t="shared" si="195"/>
        <v>0</v>
      </c>
      <c r="AA110" s="20">
        <f t="shared" si="196"/>
        <v>0</v>
      </c>
      <c r="AB110" s="20">
        <f t="shared" si="197"/>
        <v>0</v>
      </c>
      <c r="AD110" s="6">
        <f t="shared" si="85"/>
        <v>105</v>
      </c>
      <c r="AE110" s="7">
        <f t="shared" si="123"/>
        <v>47484</v>
      </c>
      <c r="AF110" s="20">
        <f t="shared" si="198"/>
        <v>0</v>
      </c>
      <c r="AG110" s="20">
        <f t="shared" si="199"/>
        <v>0</v>
      </c>
      <c r="AH110" s="20">
        <f t="shared" si="200"/>
        <v>0</v>
      </c>
      <c r="AI110" s="20">
        <f t="shared" si="201"/>
        <v>0</v>
      </c>
      <c r="AK110" s="6">
        <f t="shared" si="88"/>
        <v>105</v>
      </c>
      <c r="AL110" s="7">
        <f t="shared" si="125"/>
        <v>47484</v>
      </c>
      <c r="AM110" s="20">
        <f t="shared" si="202"/>
        <v>0</v>
      </c>
      <c r="AN110" s="20">
        <f t="shared" si="203"/>
        <v>0</v>
      </c>
      <c r="AO110" s="20">
        <f t="shared" si="204"/>
        <v>0</v>
      </c>
      <c r="AP110" s="20">
        <f t="shared" si="205"/>
        <v>0</v>
      </c>
      <c r="AR110" s="6">
        <f t="shared" si="91"/>
        <v>105</v>
      </c>
      <c r="AS110" s="7">
        <f t="shared" si="127"/>
        <v>47484</v>
      </c>
      <c r="AT110" s="20">
        <f t="shared" si="206"/>
        <v>0</v>
      </c>
      <c r="AU110" s="20">
        <f t="shared" si="207"/>
        <v>0</v>
      </c>
      <c r="AV110" s="20">
        <f t="shared" si="208"/>
        <v>0</v>
      </c>
      <c r="AW110" s="20">
        <f t="shared" si="209"/>
        <v>0</v>
      </c>
      <c r="AY110" s="6">
        <f t="shared" si="94"/>
        <v>105</v>
      </c>
      <c r="AZ110" s="7">
        <f t="shared" si="129"/>
        <v>47484</v>
      </c>
      <c r="BA110" s="20">
        <f t="shared" si="210"/>
        <v>0</v>
      </c>
      <c r="BB110" s="20">
        <f t="shared" si="211"/>
        <v>0</v>
      </c>
      <c r="BC110" s="20">
        <f t="shared" si="212"/>
        <v>0</v>
      </c>
      <c r="BD110" s="20">
        <f t="shared" si="213"/>
        <v>0</v>
      </c>
      <c r="BF110" s="6">
        <f t="shared" si="97"/>
        <v>105</v>
      </c>
      <c r="BG110" s="7">
        <f t="shared" si="131"/>
        <v>47484</v>
      </c>
      <c r="BH110" s="20">
        <f t="shared" si="214"/>
        <v>0</v>
      </c>
      <c r="BI110" s="20">
        <f t="shared" si="215"/>
        <v>0</v>
      </c>
      <c r="BJ110" s="20">
        <f t="shared" si="216"/>
        <v>0</v>
      </c>
      <c r="BK110" s="20">
        <f t="shared" si="217"/>
        <v>0</v>
      </c>
      <c r="BM110" s="6">
        <f t="shared" si="100"/>
        <v>105</v>
      </c>
      <c r="BN110" s="7">
        <f t="shared" si="133"/>
        <v>47484</v>
      </c>
      <c r="BO110" s="20">
        <f t="shared" si="218"/>
        <v>0</v>
      </c>
      <c r="BP110" s="20">
        <f t="shared" si="219"/>
        <v>0</v>
      </c>
      <c r="BQ110" s="20">
        <f t="shared" si="220"/>
        <v>0</v>
      </c>
      <c r="BR110" s="20">
        <f t="shared" si="221"/>
        <v>0</v>
      </c>
      <c r="BT110" s="6">
        <f t="shared" si="103"/>
        <v>105</v>
      </c>
      <c r="BU110" s="7">
        <f t="shared" si="135"/>
        <v>47484</v>
      </c>
      <c r="BV110" s="20">
        <f t="shared" si="222"/>
        <v>156.8899713056843</v>
      </c>
      <c r="BW110" s="20">
        <f t="shared" si="223"/>
        <v>2.2500636718090221</v>
      </c>
      <c r="BX110" s="20">
        <f t="shared" si="224"/>
        <v>159.14003497749331</v>
      </c>
      <c r="BY110" s="20">
        <f t="shared" si="225"/>
        <v>120</v>
      </c>
    </row>
    <row r="111" spans="2:77" ht="20" customHeight="1" thickBot="1" x14ac:dyDescent="0.25">
      <c r="B111" s="6">
        <f t="shared" si="181"/>
        <v>106</v>
      </c>
      <c r="C111" s="7">
        <f t="shared" si="115"/>
        <v>47515</v>
      </c>
      <c r="D111" s="20">
        <f t="shared" si="182"/>
        <v>0</v>
      </c>
      <c r="E111" s="20">
        <f t="shared" si="183"/>
        <v>0</v>
      </c>
      <c r="F111" s="20">
        <f t="shared" si="184"/>
        <v>0</v>
      </c>
      <c r="G111" s="20">
        <f t="shared" si="185"/>
        <v>0</v>
      </c>
      <c r="I111" s="6">
        <f t="shared" si="76"/>
        <v>106</v>
      </c>
      <c r="J111" s="7">
        <f t="shared" si="117"/>
        <v>47515</v>
      </c>
      <c r="K111" s="20">
        <f t="shared" si="186"/>
        <v>0</v>
      </c>
      <c r="L111" s="20">
        <f t="shared" si="187"/>
        <v>0</v>
      </c>
      <c r="M111" s="20">
        <f t="shared" si="188"/>
        <v>0</v>
      </c>
      <c r="N111" s="20">
        <f t="shared" si="189"/>
        <v>0</v>
      </c>
      <c r="P111" s="6">
        <f t="shared" si="79"/>
        <v>106</v>
      </c>
      <c r="Q111" s="7">
        <f t="shared" si="119"/>
        <v>47515</v>
      </c>
      <c r="R111" s="20">
        <f t="shared" si="190"/>
        <v>39.140034977493315</v>
      </c>
      <c r="S111" s="20">
        <f t="shared" si="191"/>
        <v>0.56133333496888327</v>
      </c>
      <c r="T111" s="20">
        <f t="shared" si="192"/>
        <v>39.701368312462201</v>
      </c>
      <c r="U111" s="20">
        <f t="shared" si="193"/>
        <v>39.701368312462201</v>
      </c>
      <c r="W111" s="6">
        <f t="shared" si="82"/>
        <v>106</v>
      </c>
      <c r="X111" s="7">
        <f t="shared" si="121"/>
        <v>47515</v>
      </c>
      <c r="Y111" s="20">
        <f t="shared" si="194"/>
        <v>0</v>
      </c>
      <c r="Z111" s="20">
        <f t="shared" si="195"/>
        <v>0</v>
      </c>
      <c r="AA111" s="20">
        <f t="shared" si="196"/>
        <v>0</v>
      </c>
      <c r="AB111" s="20">
        <f t="shared" si="197"/>
        <v>0</v>
      </c>
      <c r="AD111" s="6">
        <f t="shared" si="85"/>
        <v>106</v>
      </c>
      <c r="AE111" s="7">
        <f t="shared" si="123"/>
        <v>47515</v>
      </c>
      <c r="AF111" s="20">
        <f t="shared" si="198"/>
        <v>0</v>
      </c>
      <c r="AG111" s="20">
        <f t="shared" si="199"/>
        <v>0</v>
      </c>
      <c r="AH111" s="20">
        <f t="shared" si="200"/>
        <v>0</v>
      </c>
      <c r="AI111" s="20">
        <f t="shared" si="201"/>
        <v>0</v>
      </c>
      <c r="AK111" s="6">
        <f t="shared" si="88"/>
        <v>106</v>
      </c>
      <c r="AL111" s="7">
        <f t="shared" si="125"/>
        <v>47515</v>
      </c>
      <c r="AM111" s="20">
        <f t="shared" si="202"/>
        <v>0</v>
      </c>
      <c r="AN111" s="20">
        <f t="shared" si="203"/>
        <v>0</v>
      </c>
      <c r="AO111" s="20">
        <f t="shared" si="204"/>
        <v>0</v>
      </c>
      <c r="AP111" s="20">
        <f t="shared" si="205"/>
        <v>0</v>
      </c>
      <c r="AR111" s="6">
        <f t="shared" si="91"/>
        <v>106</v>
      </c>
      <c r="AS111" s="7">
        <f t="shared" si="127"/>
        <v>47515</v>
      </c>
      <c r="AT111" s="20">
        <f t="shared" si="206"/>
        <v>0</v>
      </c>
      <c r="AU111" s="20">
        <f t="shared" si="207"/>
        <v>0</v>
      </c>
      <c r="AV111" s="20">
        <f t="shared" si="208"/>
        <v>0</v>
      </c>
      <c r="AW111" s="20">
        <f t="shared" si="209"/>
        <v>0</v>
      </c>
      <c r="AY111" s="6">
        <f t="shared" si="94"/>
        <v>106</v>
      </c>
      <c r="AZ111" s="7">
        <f t="shared" si="129"/>
        <v>47515</v>
      </c>
      <c r="BA111" s="20">
        <f t="shared" si="210"/>
        <v>0</v>
      </c>
      <c r="BB111" s="20">
        <f t="shared" si="211"/>
        <v>0</v>
      </c>
      <c r="BC111" s="20">
        <f t="shared" si="212"/>
        <v>0</v>
      </c>
      <c r="BD111" s="20">
        <f t="shared" si="213"/>
        <v>0</v>
      </c>
      <c r="BF111" s="6">
        <f t="shared" si="97"/>
        <v>106</v>
      </c>
      <c r="BG111" s="7">
        <f t="shared" si="131"/>
        <v>47515</v>
      </c>
      <c r="BH111" s="20">
        <f t="shared" si="214"/>
        <v>0</v>
      </c>
      <c r="BI111" s="20">
        <f t="shared" si="215"/>
        <v>0</v>
      </c>
      <c r="BJ111" s="20">
        <f t="shared" si="216"/>
        <v>0</v>
      </c>
      <c r="BK111" s="20">
        <f t="shared" si="217"/>
        <v>0</v>
      </c>
      <c r="BM111" s="6">
        <f t="shared" si="100"/>
        <v>106</v>
      </c>
      <c r="BN111" s="7">
        <f t="shared" si="133"/>
        <v>47515</v>
      </c>
      <c r="BO111" s="20">
        <f t="shared" si="218"/>
        <v>0</v>
      </c>
      <c r="BP111" s="20">
        <f t="shared" si="219"/>
        <v>0</v>
      </c>
      <c r="BQ111" s="20">
        <f t="shared" si="220"/>
        <v>0</v>
      </c>
      <c r="BR111" s="20">
        <f t="shared" si="221"/>
        <v>0</v>
      </c>
      <c r="BT111" s="6">
        <f t="shared" si="103"/>
        <v>106</v>
      </c>
      <c r="BU111" s="7">
        <f t="shared" si="135"/>
        <v>47515</v>
      </c>
      <c r="BV111" s="20">
        <f t="shared" si="222"/>
        <v>39.140034977493315</v>
      </c>
      <c r="BW111" s="20">
        <f t="shared" si="223"/>
        <v>0.56133333496888327</v>
      </c>
      <c r="BX111" s="20">
        <f t="shared" si="224"/>
        <v>39.701368312462201</v>
      </c>
      <c r="BY111" s="20">
        <f t="shared" si="225"/>
        <v>39.701368312462201</v>
      </c>
    </row>
    <row r="112" spans="2:77" ht="20" customHeight="1" thickBot="1" x14ac:dyDescent="0.25">
      <c r="B112" s="6">
        <f t="shared" si="181"/>
        <v>107</v>
      </c>
      <c r="C112" s="7">
        <f t="shared" si="115"/>
        <v>47543</v>
      </c>
      <c r="D112" s="20">
        <f t="shared" si="182"/>
        <v>0</v>
      </c>
      <c r="E112" s="20">
        <f t="shared" si="183"/>
        <v>0</v>
      </c>
      <c r="F112" s="20">
        <f t="shared" si="184"/>
        <v>0</v>
      </c>
      <c r="G112" s="20">
        <f t="shared" si="185"/>
        <v>0</v>
      </c>
      <c r="I112" s="6">
        <f t="shared" si="76"/>
        <v>107</v>
      </c>
      <c r="J112" s="7">
        <f t="shared" si="117"/>
        <v>47543</v>
      </c>
      <c r="K112" s="20">
        <f t="shared" si="186"/>
        <v>0</v>
      </c>
      <c r="L112" s="20">
        <f t="shared" si="187"/>
        <v>0</v>
      </c>
      <c r="M112" s="20">
        <f t="shared" si="188"/>
        <v>0</v>
      </c>
      <c r="N112" s="20">
        <f t="shared" si="189"/>
        <v>0</v>
      </c>
      <c r="P112" s="6">
        <f t="shared" si="79"/>
        <v>107</v>
      </c>
      <c r="Q112" s="7">
        <f t="shared" si="119"/>
        <v>47543</v>
      </c>
      <c r="R112" s="20">
        <f t="shared" si="190"/>
        <v>0</v>
      </c>
      <c r="S112" s="20">
        <f t="shared" si="191"/>
        <v>0</v>
      </c>
      <c r="T112" s="20">
        <f t="shared" si="192"/>
        <v>0</v>
      </c>
      <c r="U112" s="20">
        <f t="shared" si="193"/>
        <v>0</v>
      </c>
      <c r="W112" s="6">
        <f t="shared" si="82"/>
        <v>107</v>
      </c>
      <c r="X112" s="7">
        <f t="shared" si="121"/>
        <v>47543</v>
      </c>
      <c r="Y112" s="20">
        <f t="shared" si="194"/>
        <v>0</v>
      </c>
      <c r="Z112" s="20">
        <f t="shared" si="195"/>
        <v>0</v>
      </c>
      <c r="AA112" s="20">
        <f t="shared" si="196"/>
        <v>0</v>
      </c>
      <c r="AB112" s="20">
        <f t="shared" si="197"/>
        <v>0</v>
      </c>
      <c r="AD112" s="6">
        <f t="shared" si="85"/>
        <v>107</v>
      </c>
      <c r="AE112" s="7">
        <f t="shared" si="123"/>
        <v>47543</v>
      </c>
      <c r="AF112" s="20">
        <f t="shared" si="198"/>
        <v>0</v>
      </c>
      <c r="AG112" s="20">
        <f t="shared" si="199"/>
        <v>0</v>
      </c>
      <c r="AH112" s="20">
        <f t="shared" si="200"/>
        <v>0</v>
      </c>
      <c r="AI112" s="20">
        <f t="shared" si="201"/>
        <v>0</v>
      </c>
      <c r="AK112" s="6">
        <f t="shared" si="88"/>
        <v>107</v>
      </c>
      <c r="AL112" s="7">
        <f t="shared" si="125"/>
        <v>47543</v>
      </c>
      <c r="AM112" s="20">
        <f t="shared" si="202"/>
        <v>0</v>
      </c>
      <c r="AN112" s="20">
        <f t="shared" si="203"/>
        <v>0</v>
      </c>
      <c r="AO112" s="20">
        <f t="shared" si="204"/>
        <v>0</v>
      </c>
      <c r="AP112" s="20">
        <f t="shared" si="205"/>
        <v>0</v>
      </c>
      <c r="AR112" s="6">
        <f t="shared" si="91"/>
        <v>107</v>
      </c>
      <c r="AS112" s="7">
        <f t="shared" si="127"/>
        <v>47543</v>
      </c>
      <c r="AT112" s="20">
        <f t="shared" si="206"/>
        <v>0</v>
      </c>
      <c r="AU112" s="20">
        <f t="shared" si="207"/>
        <v>0</v>
      </c>
      <c r="AV112" s="20">
        <f t="shared" si="208"/>
        <v>0</v>
      </c>
      <c r="AW112" s="20">
        <f t="shared" si="209"/>
        <v>0</v>
      </c>
      <c r="AY112" s="6">
        <f t="shared" si="94"/>
        <v>107</v>
      </c>
      <c r="AZ112" s="7">
        <f t="shared" si="129"/>
        <v>47543</v>
      </c>
      <c r="BA112" s="20">
        <f t="shared" si="210"/>
        <v>0</v>
      </c>
      <c r="BB112" s="20">
        <f t="shared" si="211"/>
        <v>0</v>
      </c>
      <c r="BC112" s="20">
        <f t="shared" si="212"/>
        <v>0</v>
      </c>
      <c r="BD112" s="20">
        <f t="shared" si="213"/>
        <v>0</v>
      </c>
      <c r="BF112" s="6">
        <f t="shared" si="97"/>
        <v>107</v>
      </c>
      <c r="BG112" s="7">
        <f t="shared" si="131"/>
        <v>47543</v>
      </c>
      <c r="BH112" s="20">
        <f t="shared" si="214"/>
        <v>0</v>
      </c>
      <c r="BI112" s="20">
        <f t="shared" si="215"/>
        <v>0</v>
      </c>
      <c r="BJ112" s="20">
        <f t="shared" si="216"/>
        <v>0</v>
      </c>
      <c r="BK112" s="20">
        <f t="shared" si="217"/>
        <v>0</v>
      </c>
      <c r="BM112" s="6">
        <f t="shared" si="100"/>
        <v>107</v>
      </c>
      <c r="BN112" s="7">
        <f t="shared" si="133"/>
        <v>47543</v>
      </c>
      <c r="BO112" s="20">
        <f t="shared" si="218"/>
        <v>0</v>
      </c>
      <c r="BP112" s="20">
        <f t="shared" si="219"/>
        <v>0</v>
      </c>
      <c r="BQ112" s="20">
        <f t="shared" si="220"/>
        <v>0</v>
      </c>
      <c r="BR112" s="20">
        <f t="shared" si="221"/>
        <v>0</v>
      </c>
      <c r="BT112" s="6">
        <f t="shared" si="103"/>
        <v>107</v>
      </c>
      <c r="BU112" s="7">
        <f t="shared" si="135"/>
        <v>47543</v>
      </c>
      <c r="BV112" s="20">
        <f t="shared" si="222"/>
        <v>0</v>
      </c>
      <c r="BW112" s="20">
        <f t="shared" si="223"/>
        <v>0</v>
      </c>
      <c r="BX112" s="20">
        <f t="shared" si="224"/>
        <v>0</v>
      </c>
      <c r="BY112" s="20">
        <f t="shared" si="225"/>
        <v>0</v>
      </c>
    </row>
    <row r="113" spans="2:77" ht="20" customHeight="1" thickBot="1" x14ac:dyDescent="0.25">
      <c r="B113" s="6">
        <f t="shared" si="181"/>
        <v>108</v>
      </c>
      <c r="C113" s="7">
        <f t="shared" si="115"/>
        <v>47574</v>
      </c>
      <c r="D113" s="20">
        <f t="shared" si="182"/>
        <v>0</v>
      </c>
      <c r="E113" s="20">
        <f t="shared" si="183"/>
        <v>0</v>
      </c>
      <c r="F113" s="20">
        <f t="shared" si="184"/>
        <v>0</v>
      </c>
      <c r="G113" s="20">
        <f t="shared" si="185"/>
        <v>0</v>
      </c>
      <c r="I113" s="6">
        <f t="shared" si="76"/>
        <v>108</v>
      </c>
      <c r="J113" s="7">
        <f t="shared" si="117"/>
        <v>47574</v>
      </c>
      <c r="K113" s="20">
        <f t="shared" si="186"/>
        <v>0</v>
      </c>
      <c r="L113" s="20">
        <f t="shared" si="187"/>
        <v>0</v>
      </c>
      <c r="M113" s="20">
        <f t="shared" si="188"/>
        <v>0</v>
      </c>
      <c r="N113" s="20">
        <f t="shared" si="189"/>
        <v>0</v>
      </c>
      <c r="P113" s="6">
        <f t="shared" si="79"/>
        <v>108</v>
      </c>
      <c r="Q113" s="7">
        <f t="shared" si="119"/>
        <v>47574</v>
      </c>
      <c r="R113" s="20">
        <f t="shared" si="190"/>
        <v>0</v>
      </c>
      <c r="S113" s="20">
        <f t="shared" si="191"/>
        <v>0</v>
      </c>
      <c r="T113" s="20">
        <f t="shared" si="192"/>
        <v>0</v>
      </c>
      <c r="U113" s="20">
        <f t="shared" si="193"/>
        <v>0</v>
      </c>
      <c r="W113" s="6">
        <f t="shared" si="82"/>
        <v>108</v>
      </c>
      <c r="X113" s="7">
        <f t="shared" si="121"/>
        <v>47574</v>
      </c>
      <c r="Y113" s="20">
        <f t="shared" si="194"/>
        <v>0</v>
      </c>
      <c r="Z113" s="20">
        <f t="shared" si="195"/>
        <v>0</v>
      </c>
      <c r="AA113" s="20">
        <f t="shared" si="196"/>
        <v>0</v>
      </c>
      <c r="AB113" s="20">
        <f t="shared" si="197"/>
        <v>0</v>
      </c>
      <c r="AD113" s="6">
        <f t="shared" si="85"/>
        <v>108</v>
      </c>
      <c r="AE113" s="7">
        <f t="shared" si="123"/>
        <v>47574</v>
      </c>
      <c r="AF113" s="20">
        <f t="shared" si="198"/>
        <v>0</v>
      </c>
      <c r="AG113" s="20">
        <f t="shared" si="199"/>
        <v>0</v>
      </c>
      <c r="AH113" s="20">
        <f t="shared" si="200"/>
        <v>0</v>
      </c>
      <c r="AI113" s="20">
        <f t="shared" si="201"/>
        <v>0</v>
      </c>
      <c r="AK113" s="6">
        <f t="shared" si="88"/>
        <v>108</v>
      </c>
      <c r="AL113" s="7">
        <f t="shared" si="125"/>
        <v>47574</v>
      </c>
      <c r="AM113" s="20">
        <f t="shared" si="202"/>
        <v>0</v>
      </c>
      <c r="AN113" s="20">
        <f t="shared" si="203"/>
        <v>0</v>
      </c>
      <c r="AO113" s="20">
        <f t="shared" si="204"/>
        <v>0</v>
      </c>
      <c r="AP113" s="20">
        <f t="shared" si="205"/>
        <v>0</v>
      </c>
      <c r="AR113" s="6">
        <f t="shared" si="91"/>
        <v>108</v>
      </c>
      <c r="AS113" s="7">
        <f t="shared" si="127"/>
        <v>47574</v>
      </c>
      <c r="AT113" s="20">
        <f t="shared" si="206"/>
        <v>0</v>
      </c>
      <c r="AU113" s="20">
        <f t="shared" si="207"/>
        <v>0</v>
      </c>
      <c r="AV113" s="20">
        <f t="shared" si="208"/>
        <v>0</v>
      </c>
      <c r="AW113" s="20">
        <f t="shared" si="209"/>
        <v>0</v>
      </c>
      <c r="AY113" s="6">
        <f t="shared" si="94"/>
        <v>108</v>
      </c>
      <c r="AZ113" s="7">
        <f t="shared" si="129"/>
        <v>47574</v>
      </c>
      <c r="BA113" s="20">
        <f t="shared" si="210"/>
        <v>0</v>
      </c>
      <c r="BB113" s="20">
        <f t="shared" si="211"/>
        <v>0</v>
      </c>
      <c r="BC113" s="20">
        <f t="shared" si="212"/>
        <v>0</v>
      </c>
      <c r="BD113" s="20">
        <f t="shared" si="213"/>
        <v>0</v>
      </c>
      <c r="BF113" s="6">
        <f t="shared" si="97"/>
        <v>108</v>
      </c>
      <c r="BG113" s="7">
        <f t="shared" si="131"/>
        <v>47574</v>
      </c>
      <c r="BH113" s="20">
        <f t="shared" si="214"/>
        <v>0</v>
      </c>
      <c r="BI113" s="20">
        <f t="shared" si="215"/>
        <v>0</v>
      </c>
      <c r="BJ113" s="20">
        <f t="shared" si="216"/>
        <v>0</v>
      </c>
      <c r="BK113" s="20">
        <f t="shared" si="217"/>
        <v>0</v>
      </c>
      <c r="BM113" s="6">
        <f t="shared" si="100"/>
        <v>108</v>
      </c>
      <c r="BN113" s="7">
        <f t="shared" si="133"/>
        <v>47574</v>
      </c>
      <c r="BO113" s="20">
        <f t="shared" si="218"/>
        <v>0</v>
      </c>
      <c r="BP113" s="20">
        <f t="shared" si="219"/>
        <v>0</v>
      </c>
      <c r="BQ113" s="20">
        <f t="shared" si="220"/>
        <v>0</v>
      </c>
      <c r="BR113" s="20">
        <f t="shared" si="221"/>
        <v>0</v>
      </c>
      <c r="BT113" s="6">
        <f t="shared" si="103"/>
        <v>108</v>
      </c>
      <c r="BU113" s="7">
        <f t="shared" si="135"/>
        <v>47574</v>
      </c>
      <c r="BV113" s="20">
        <f t="shared" si="222"/>
        <v>0</v>
      </c>
      <c r="BW113" s="20">
        <f t="shared" si="223"/>
        <v>0</v>
      </c>
      <c r="BX113" s="20">
        <f t="shared" si="224"/>
        <v>0</v>
      </c>
      <c r="BY113" s="20">
        <f t="shared" si="225"/>
        <v>0</v>
      </c>
    </row>
    <row r="114" spans="2:77" ht="20" customHeight="1" thickBot="1" x14ac:dyDescent="0.25">
      <c r="B114" s="6">
        <f t="shared" si="181"/>
        <v>109</v>
      </c>
      <c r="C114" s="7">
        <f t="shared" si="115"/>
        <v>47604</v>
      </c>
      <c r="D114" s="20">
        <f t="shared" si="182"/>
        <v>0</v>
      </c>
      <c r="E114" s="20">
        <f t="shared" si="183"/>
        <v>0</v>
      </c>
      <c r="F114" s="20">
        <f t="shared" si="184"/>
        <v>0</v>
      </c>
      <c r="G114" s="20">
        <f t="shared" si="185"/>
        <v>0</v>
      </c>
      <c r="I114" s="6">
        <f t="shared" si="76"/>
        <v>109</v>
      </c>
      <c r="J114" s="7">
        <f t="shared" si="117"/>
        <v>47604</v>
      </c>
      <c r="K114" s="20">
        <f t="shared" si="186"/>
        <v>0</v>
      </c>
      <c r="L114" s="20">
        <f t="shared" si="187"/>
        <v>0</v>
      </c>
      <c r="M114" s="20">
        <f t="shared" si="188"/>
        <v>0</v>
      </c>
      <c r="N114" s="20">
        <f t="shared" si="189"/>
        <v>0</v>
      </c>
      <c r="P114" s="6">
        <f t="shared" si="79"/>
        <v>109</v>
      </c>
      <c r="Q114" s="7">
        <f t="shared" si="119"/>
        <v>47604</v>
      </c>
      <c r="R114" s="20">
        <f t="shared" si="190"/>
        <v>0</v>
      </c>
      <c r="S114" s="20">
        <f t="shared" si="191"/>
        <v>0</v>
      </c>
      <c r="T114" s="20">
        <f t="shared" si="192"/>
        <v>0</v>
      </c>
      <c r="U114" s="20">
        <f t="shared" si="193"/>
        <v>0</v>
      </c>
      <c r="W114" s="6">
        <f t="shared" si="82"/>
        <v>109</v>
      </c>
      <c r="X114" s="7">
        <f t="shared" si="121"/>
        <v>47604</v>
      </c>
      <c r="Y114" s="20">
        <f t="shared" si="194"/>
        <v>0</v>
      </c>
      <c r="Z114" s="20">
        <f t="shared" si="195"/>
        <v>0</v>
      </c>
      <c r="AA114" s="20">
        <f t="shared" si="196"/>
        <v>0</v>
      </c>
      <c r="AB114" s="20">
        <f t="shared" si="197"/>
        <v>0</v>
      </c>
      <c r="AD114" s="6">
        <f t="shared" si="85"/>
        <v>109</v>
      </c>
      <c r="AE114" s="7">
        <f t="shared" si="123"/>
        <v>47604</v>
      </c>
      <c r="AF114" s="20">
        <f t="shared" si="198"/>
        <v>0</v>
      </c>
      <c r="AG114" s="20">
        <f t="shared" si="199"/>
        <v>0</v>
      </c>
      <c r="AH114" s="20">
        <f t="shared" si="200"/>
        <v>0</v>
      </c>
      <c r="AI114" s="20">
        <f t="shared" si="201"/>
        <v>0</v>
      </c>
      <c r="AK114" s="6">
        <f t="shared" si="88"/>
        <v>109</v>
      </c>
      <c r="AL114" s="7">
        <f t="shared" si="125"/>
        <v>47604</v>
      </c>
      <c r="AM114" s="20">
        <f t="shared" si="202"/>
        <v>0</v>
      </c>
      <c r="AN114" s="20">
        <f t="shared" si="203"/>
        <v>0</v>
      </c>
      <c r="AO114" s="20">
        <f t="shared" si="204"/>
        <v>0</v>
      </c>
      <c r="AP114" s="20">
        <f t="shared" si="205"/>
        <v>0</v>
      </c>
      <c r="AR114" s="6">
        <f t="shared" si="91"/>
        <v>109</v>
      </c>
      <c r="AS114" s="7">
        <f t="shared" si="127"/>
        <v>47604</v>
      </c>
      <c r="AT114" s="20">
        <f t="shared" si="206"/>
        <v>0</v>
      </c>
      <c r="AU114" s="20">
        <f t="shared" si="207"/>
        <v>0</v>
      </c>
      <c r="AV114" s="20">
        <f t="shared" si="208"/>
        <v>0</v>
      </c>
      <c r="AW114" s="20">
        <f t="shared" si="209"/>
        <v>0</v>
      </c>
      <c r="AY114" s="6">
        <f t="shared" si="94"/>
        <v>109</v>
      </c>
      <c r="AZ114" s="7">
        <f t="shared" si="129"/>
        <v>47604</v>
      </c>
      <c r="BA114" s="20">
        <f t="shared" si="210"/>
        <v>0</v>
      </c>
      <c r="BB114" s="20">
        <f t="shared" si="211"/>
        <v>0</v>
      </c>
      <c r="BC114" s="20">
        <f t="shared" si="212"/>
        <v>0</v>
      </c>
      <c r="BD114" s="20">
        <f t="shared" si="213"/>
        <v>0</v>
      </c>
      <c r="BF114" s="6">
        <f t="shared" si="97"/>
        <v>109</v>
      </c>
      <c r="BG114" s="7">
        <f t="shared" si="131"/>
        <v>47604</v>
      </c>
      <c r="BH114" s="20">
        <f t="shared" si="214"/>
        <v>0</v>
      </c>
      <c r="BI114" s="20">
        <f t="shared" si="215"/>
        <v>0</v>
      </c>
      <c r="BJ114" s="20">
        <f t="shared" si="216"/>
        <v>0</v>
      </c>
      <c r="BK114" s="20">
        <f t="shared" si="217"/>
        <v>0</v>
      </c>
      <c r="BM114" s="6">
        <f t="shared" si="100"/>
        <v>109</v>
      </c>
      <c r="BN114" s="7">
        <f t="shared" si="133"/>
        <v>47604</v>
      </c>
      <c r="BO114" s="20">
        <f t="shared" si="218"/>
        <v>0</v>
      </c>
      <c r="BP114" s="20">
        <f t="shared" si="219"/>
        <v>0</v>
      </c>
      <c r="BQ114" s="20">
        <f t="shared" si="220"/>
        <v>0</v>
      </c>
      <c r="BR114" s="20">
        <f t="shared" si="221"/>
        <v>0</v>
      </c>
      <c r="BT114" s="6">
        <f t="shared" si="103"/>
        <v>109</v>
      </c>
      <c r="BU114" s="7">
        <f t="shared" si="135"/>
        <v>47604</v>
      </c>
      <c r="BV114" s="20">
        <f t="shared" si="222"/>
        <v>0</v>
      </c>
      <c r="BW114" s="20">
        <f t="shared" si="223"/>
        <v>0</v>
      </c>
      <c r="BX114" s="20">
        <f t="shared" si="224"/>
        <v>0</v>
      </c>
      <c r="BY114" s="20">
        <f t="shared" si="225"/>
        <v>0</v>
      </c>
    </row>
    <row r="115" spans="2:77" ht="20" customHeight="1" thickBot="1" x14ac:dyDescent="0.25">
      <c r="B115" s="6">
        <f t="shared" si="181"/>
        <v>110</v>
      </c>
      <c r="C115" s="7">
        <f t="shared" si="115"/>
        <v>47635</v>
      </c>
      <c r="D115" s="20">
        <f t="shared" si="182"/>
        <v>0</v>
      </c>
      <c r="E115" s="20">
        <f t="shared" si="183"/>
        <v>0</v>
      </c>
      <c r="F115" s="20">
        <f t="shared" si="184"/>
        <v>0</v>
      </c>
      <c r="G115" s="20">
        <f t="shared" si="185"/>
        <v>0</v>
      </c>
      <c r="I115" s="6">
        <f t="shared" si="76"/>
        <v>110</v>
      </c>
      <c r="J115" s="7">
        <f t="shared" si="117"/>
        <v>47635</v>
      </c>
      <c r="K115" s="20">
        <f t="shared" si="186"/>
        <v>0</v>
      </c>
      <c r="L115" s="20">
        <f t="shared" si="187"/>
        <v>0</v>
      </c>
      <c r="M115" s="20">
        <f t="shared" si="188"/>
        <v>0</v>
      </c>
      <c r="N115" s="20">
        <f t="shared" si="189"/>
        <v>0</v>
      </c>
      <c r="P115" s="6">
        <f t="shared" si="79"/>
        <v>110</v>
      </c>
      <c r="Q115" s="7">
        <f t="shared" si="119"/>
        <v>47635</v>
      </c>
      <c r="R115" s="20">
        <f t="shared" si="190"/>
        <v>0</v>
      </c>
      <c r="S115" s="20">
        <f t="shared" si="191"/>
        <v>0</v>
      </c>
      <c r="T115" s="20">
        <f t="shared" si="192"/>
        <v>0</v>
      </c>
      <c r="U115" s="20">
        <f t="shared" si="193"/>
        <v>0</v>
      </c>
      <c r="W115" s="6">
        <f t="shared" si="82"/>
        <v>110</v>
      </c>
      <c r="X115" s="7">
        <f t="shared" si="121"/>
        <v>47635</v>
      </c>
      <c r="Y115" s="20">
        <f t="shared" si="194"/>
        <v>0</v>
      </c>
      <c r="Z115" s="20">
        <f t="shared" si="195"/>
        <v>0</v>
      </c>
      <c r="AA115" s="20">
        <f t="shared" si="196"/>
        <v>0</v>
      </c>
      <c r="AB115" s="20">
        <f t="shared" si="197"/>
        <v>0</v>
      </c>
      <c r="AD115" s="6">
        <f t="shared" si="85"/>
        <v>110</v>
      </c>
      <c r="AE115" s="7">
        <f t="shared" si="123"/>
        <v>47635</v>
      </c>
      <c r="AF115" s="20">
        <f t="shared" si="198"/>
        <v>0</v>
      </c>
      <c r="AG115" s="20">
        <f t="shared" si="199"/>
        <v>0</v>
      </c>
      <c r="AH115" s="20">
        <f t="shared" si="200"/>
        <v>0</v>
      </c>
      <c r="AI115" s="20">
        <f t="shared" si="201"/>
        <v>0</v>
      </c>
      <c r="AK115" s="6">
        <f t="shared" si="88"/>
        <v>110</v>
      </c>
      <c r="AL115" s="7">
        <f t="shared" si="125"/>
        <v>47635</v>
      </c>
      <c r="AM115" s="20">
        <f t="shared" si="202"/>
        <v>0</v>
      </c>
      <c r="AN115" s="20">
        <f t="shared" si="203"/>
        <v>0</v>
      </c>
      <c r="AO115" s="20">
        <f t="shared" si="204"/>
        <v>0</v>
      </c>
      <c r="AP115" s="20">
        <f t="shared" si="205"/>
        <v>0</v>
      </c>
      <c r="AR115" s="6">
        <f t="shared" si="91"/>
        <v>110</v>
      </c>
      <c r="AS115" s="7">
        <f t="shared" si="127"/>
        <v>47635</v>
      </c>
      <c r="AT115" s="20">
        <f t="shared" si="206"/>
        <v>0</v>
      </c>
      <c r="AU115" s="20">
        <f t="shared" si="207"/>
        <v>0</v>
      </c>
      <c r="AV115" s="20">
        <f t="shared" si="208"/>
        <v>0</v>
      </c>
      <c r="AW115" s="20">
        <f t="shared" si="209"/>
        <v>0</v>
      </c>
      <c r="AY115" s="6">
        <f t="shared" si="94"/>
        <v>110</v>
      </c>
      <c r="AZ115" s="7">
        <f t="shared" si="129"/>
        <v>47635</v>
      </c>
      <c r="BA115" s="20">
        <f t="shared" si="210"/>
        <v>0</v>
      </c>
      <c r="BB115" s="20">
        <f t="shared" si="211"/>
        <v>0</v>
      </c>
      <c r="BC115" s="20">
        <f t="shared" si="212"/>
        <v>0</v>
      </c>
      <c r="BD115" s="20">
        <f t="shared" si="213"/>
        <v>0</v>
      </c>
      <c r="BF115" s="6">
        <f t="shared" si="97"/>
        <v>110</v>
      </c>
      <c r="BG115" s="7">
        <f t="shared" si="131"/>
        <v>47635</v>
      </c>
      <c r="BH115" s="20">
        <f t="shared" si="214"/>
        <v>0</v>
      </c>
      <c r="BI115" s="20">
        <f t="shared" si="215"/>
        <v>0</v>
      </c>
      <c r="BJ115" s="20">
        <f t="shared" si="216"/>
        <v>0</v>
      </c>
      <c r="BK115" s="20">
        <f t="shared" si="217"/>
        <v>0</v>
      </c>
      <c r="BM115" s="6">
        <f t="shared" si="100"/>
        <v>110</v>
      </c>
      <c r="BN115" s="7">
        <f t="shared" si="133"/>
        <v>47635</v>
      </c>
      <c r="BO115" s="20">
        <f t="shared" si="218"/>
        <v>0</v>
      </c>
      <c r="BP115" s="20">
        <f t="shared" si="219"/>
        <v>0</v>
      </c>
      <c r="BQ115" s="20">
        <f t="shared" si="220"/>
        <v>0</v>
      </c>
      <c r="BR115" s="20">
        <f t="shared" si="221"/>
        <v>0</v>
      </c>
      <c r="BT115" s="6">
        <f t="shared" si="103"/>
        <v>110</v>
      </c>
      <c r="BU115" s="7">
        <f t="shared" si="135"/>
        <v>47635</v>
      </c>
      <c r="BV115" s="20">
        <f t="shared" si="222"/>
        <v>0</v>
      </c>
      <c r="BW115" s="20">
        <f t="shared" si="223"/>
        <v>0</v>
      </c>
      <c r="BX115" s="20">
        <f t="shared" si="224"/>
        <v>0</v>
      </c>
      <c r="BY115" s="20">
        <f t="shared" si="225"/>
        <v>0</v>
      </c>
    </row>
    <row r="116" spans="2:77" ht="20" customHeight="1" thickBot="1" x14ac:dyDescent="0.25">
      <c r="B116" s="6">
        <f t="shared" si="181"/>
        <v>111</v>
      </c>
      <c r="C116" s="7">
        <f t="shared" si="115"/>
        <v>47665</v>
      </c>
      <c r="D116" s="20">
        <f t="shared" si="182"/>
        <v>0</v>
      </c>
      <c r="E116" s="20">
        <f t="shared" si="183"/>
        <v>0</v>
      </c>
      <c r="F116" s="20">
        <f t="shared" si="184"/>
        <v>0</v>
      </c>
      <c r="G116" s="20">
        <f t="shared" si="185"/>
        <v>0</v>
      </c>
      <c r="I116" s="6">
        <f t="shared" si="76"/>
        <v>111</v>
      </c>
      <c r="J116" s="7">
        <f t="shared" si="117"/>
        <v>47665</v>
      </c>
      <c r="K116" s="20">
        <f t="shared" si="186"/>
        <v>0</v>
      </c>
      <c r="L116" s="20">
        <f t="shared" si="187"/>
        <v>0</v>
      </c>
      <c r="M116" s="20">
        <f t="shared" si="188"/>
        <v>0</v>
      </c>
      <c r="N116" s="20">
        <f t="shared" si="189"/>
        <v>0</v>
      </c>
      <c r="P116" s="6">
        <f t="shared" si="79"/>
        <v>111</v>
      </c>
      <c r="Q116" s="7">
        <f t="shared" si="119"/>
        <v>47665</v>
      </c>
      <c r="R116" s="20">
        <f t="shared" si="190"/>
        <v>0</v>
      </c>
      <c r="S116" s="20">
        <f t="shared" si="191"/>
        <v>0</v>
      </c>
      <c r="T116" s="20">
        <f t="shared" si="192"/>
        <v>0</v>
      </c>
      <c r="U116" s="20">
        <f t="shared" si="193"/>
        <v>0</v>
      </c>
      <c r="W116" s="6">
        <f t="shared" si="82"/>
        <v>111</v>
      </c>
      <c r="X116" s="7">
        <f t="shared" si="121"/>
        <v>47665</v>
      </c>
      <c r="Y116" s="20">
        <f t="shared" si="194"/>
        <v>0</v>
      </c>
      <c r="Z116" s="20">
        <f t="shared" si="195"/>
        <v>0</v>
      </c>
      <c r="AA116" s="20">
        <f t="shared" si="196"/>
        <v>0</v>
      </c>
      <c r="AB116" s="20">
        <f t="shared" si="197"/>
        <v>0</v>
      </c>
      <c r="AD116" s="6">
        <f t="shared" si="85"/>
        <v>111</v>
      </c>
      <c r="AE116" s="7">
        <f t="shared" si="123"/>
        <v>47665</v>
      </c>
      <c r="AF116" s="20">
        <f t="shared" si="198"/>
        <v>0</v>
      </c>
      <c r="AG116" s="20">
        <f t="shared" si="199"/>
        <v>0</v>
      </c>
      <c r="AH116" s="20">
        <f t="shared" si="200"/>
        <v>0</v>
      </c>
      <c r="AI116" s="20">
        <f t="shared" si="201"/>
        <v>0</v>
      </c>
      <c r="AK116" s="6">
        <f t="shared" si="88"/>
        <v>111</v>
      </c>
      <c r="AL116" s="7">
        <f t="shared" si="125"/>
        <v>47665</v>
      </c>
      <c r="AM116" s="20">
        <f t="shared" si="202"/>
        <v>0</v>
      </c>
      <c r="AN116" s="20">
        <f t="shared" si="203"/>
        <v>0</v>
      </c>
      <c r="AO116" s="20">
        <f t="shared" si="204"/>
        <v>0</v>
      </c>
      <c r="AP116" s="20">
        <f t="shared" si="205"/>
        <v>0</v>
      </c>
      <c r="AR116" s="6">
        <f t="shared" si="91"/>
        <v>111</v>
      </c>
      <c r="AS116" s="7">
        <f t="shared" si="127"/>
        <v>47665</v>
      </c>
      <c r="AT116" s="20">
        <f t="shared" si="206"/>
        <v>0</v>
      </c>
      <c r="AU116" s="20">
        <f t="shared" si="207"/>
        <v>0</v>
      </c>
      <c r="AV116" s="20">
        <f t="shared" si="208"/>
        <v>0</v>
      </c>
      <c r="AW116" s="20">
        <f t="shared" si="209"/>
        <v>0</v>
      </c>
      <c r="AY116" s="6">
        <f t="shared" si="94"/>
        <v>111</v>
      </c>
      <c r="AZ116" s="7">
        <f t="shared" si="129"/>
        <v>47665</v>
      </c>
      <c r="BA116" s="20">
        <f t="shared" si="210"/>
        <v>0</v>
      </c>
      <c r="BB116" s="20">
        <f t="shared" si="211"/>
        <v>0</v>
      </c>
      <c r="BC116" s="20">
        <f t="shared" si="212"/>
        <v>0</v>
      </c>
      <c r="BD116" s="20">
        <f t="shared" si="213"/>
        <v>0</v>
      </c>
      <c r="BF116" s="6">
        <f t="shared" si="97"/>
        <v>111</v>
      </c>
      <c r="BG116" s="7">
        <f t="shared" si="131"/>
        <v>47665</v>
      </c>
      <c r="BH116" s="20">
        <f t="shared" si="214"/>
        <v>0</v>
      </c>
      <c r="BI116" s="20">
        <f t="shared" si="215"/>
        <v>0</v>
      </c>
      <c r="BJ116" s="20">
        <f t="shared" si="216"/>
        <v>0</v>
      </c>
      <c r="BK116" s="20">
        <f t="shared" si="217"/>
        <v>0</v>
      </c>
      <c r="BM116" s="6">
        <f t="shared" si="100"/>
        <v>111</v>
      </c>
      <c r="BN116" s="7">
        <f t="shared" si="133"/>
        <v>47665</v>
      </c>
      <c r="BO116" s="20">
        <f t="shared" si="218"/>
        <v>0</v>
      </c>
      <c r="BP116" s="20">
        <f t="shared" si="219"/>
        <v>0</v>
      </c>
      <c r="BQ116" s="20">
        <f t="shared" si="220"/>
        <v>0</v>
      </c>
      <c r="BR116" s="20">
        <f t="shared" si="221"/>
        <v>0</v>
      </c>
      <c r="BT116" s="6">
        <f t="shared" si="103"/>
        <v>111</v>
      </c>
      <c r="BU116" s="7">
        <f t="shared" si="135"/>
        <v>47665</v>
      </c>
      <c r="BV116" s="20">
        <f t="shared" si="222"/>
        <v>0</v>
      </c>
      <c r="BW116" s="20">
        <f t="shared" si="223"/>
        <v>0</v>
      </c>
      <c r="BX116" s="20">
        <f t="shared" si="224"/>
        <v>0</v>
      </c>
      <c r="BY116" s="20">
        <f t="shared" si="225"/>
        <v>0</v>
      </c>
    </row>
    <row r="117" spans="2:77" ht="20" customHeight="1" thickBot="1" x14ac:dyDescent="0.25">
      <c r="B117" s="6">
        <f t="shared" si="181"/>
        <v>112</v>
      </c>
      <c r="C117" s="7">
        <f t="shared" si="115"/>
        <v>47696</v>
      </c>
      <c r="D117" s="20">
        <f t="shared" si="182"/>
        <v>0</v>
      </c>
      <c r="E117" s="20">
        <f t="shared" si="183"/>
        <v>0</v>
      </c>
      <c r="F117" s="20">
        <f t="shared" si="184"/>
        <v>0</v>
      </c>
      <c r="G117" s="20">
        <f t="shared" si="185"/>
        <v>0</v>
      </c>
      <c r="I117" s="6">
        <f t="shared" si="76"/>
        <v>112</v>
      </c>
      <c r="J117" s="7">
        <f t="shared" si="117"/>
        <v>47696</v>
      </c>
      <c r="K117" s="20">
        <f t="shared" si="186"/>
        <v>0</v>
      </c>
      <c r="L117" s="20">
        <f t="shared" si="187"/>
        <v>0</v>
      </c>
      <c r="M117" s="20">
        <f t="shared" si="188"/>
        <v>0</v>
      </c>
      <c r="N117" s="20">
        <f t="shared" si="189"/>
        <v>0</v>
      </c>
      <c r="P117" s="6">
        <f t="shared" si="79"/>
        <v>112</v>
      </c>
      <c r="Q117" s="7">
        <f t="shared" si="119"/>
        <v>47696</v>
      </c>
      <c r="R117" s="20">
        <f t="shared" si="190"/>
        <v>0</v>
      </c>
      <c r="S117" s="20">
        <f t="shared" si="191"/>
        <v>0</v>
      </c>
      <c r="T117" s="20">
        <f t="shared" si="192"/>
        <v>0</v>
      </c>
      <c r="U117" s="20">
        <f t="shared" si="193"/>
        <v>0</v>
      </c>
      <c r="W117" s="6">
        <f t="shared" si="82"/>
        <v>112</v>
      </c>
      <c r="X117" s="7">
        <f t="shared" si="121"/>
        <v>47696</v>
      </c>
      <c r="Y117" s="20">
        <f t="shared" si="194"/>
        <v>0</v>
      </c>
      <c r="Z117" s="20">
        <f t="shared" si="195"/>
        <v>0</v>
      </c>
      <c r="AA117" s="20">
        <f t="shared" si="196"/>
        <v>0</v>
      </c>
      <c r="AB117" s="20">
        <f t="shared" si="197"/>
        <v>0</v>
      </c>
      <c r="AD117" s="6">
        <f t="shared" si="85"/>
        <v>112</v>
      </c>
      <c r="AE117" s="7">
        <f t="shared" si="123"/>
        <v>47696</v>
      </c>
      <c r="AF117" s="20">
        <f t="shared" si="198"/>
        <v>0</v>
      </c>
      <c r="AG117" s="20">
        <f t="shared" si="199"/>
        <v>0</v>
      </c>
      <c r="AH117" s="20">
        <f t="shared" si="200"/>
        <v>0</v>
      </c>
      <c r="AI117" s="20">
        <f t="shared" si="201"/>
        <v>0</v>
      </c>
      <c r="AK117" s="6">
        <f t="shared" si="88"/>
        <v>112</v>
      </c>
      <c r="AL117" s="7">
        <f t="shared" si="125"/>
        <v>47696</v>
      </c>
      <c r="AM117" s="20">
        <f t="shared" si="202"/>
        <v>0</v>
      </c>
      <c r="AN117" s="20">
        <f t="shared" si="203"/>
        <v>0</v>
      </c>
      <c r="AO117" s="20">
        <f t="shared" si="204"/>
        <v>0</v>
      </c>
      <c r="AP117" s="20">
        <f t="shared" si="205"/>
        <v>0</v>
      </c>
      <c r="AR117" s="6">
        <f t="shared" si="91"/>
        <v>112</v>
      </c>
      <c r="AS117" s="7">
        <f t="shared" si="127"/>
        <v>47696</v>
      </c>
      <c r="AT117" s="20">
        <f t="shared" si="206"/>
        <v>0</v>
      </c>
      <c r="AU117" s="20">
        <f t="shared" si="207"/>
        <v>0</v>
      </c>
      <c r="AV117" s="20">
        <f t="shared" si="208"/>
        <v>0</v>
      </c>
      <c r="AW117" s="20">
        <f t="shared" si="209"/>
        <v>0</v>
      </c>
      <c r="AY117" s="6">
        <f t="shared" si="94"/>
        <v>112</v>
      </c>
      <c r="AZ117" s="7">
        <f t="shared" si="129"/>
        <v>47696</v>
      </c>
      <c r="BA117" s="20">
        <f t="shared" si="210"/>
        <v>0</v>
      </c>
      <c r="BB117" s="20">
        <f t="shared" si="211"/>
        <v>0</v>
      </c>
      <c r="BC117" s="20">
        <f t="shared" si="212"/>
        <v>0</v>
      </c>
      <c r="BD117" s="20">
        <f t="shared" si="213"/>
        <v>0</v>
      </c>
      <c r="BF117" s="6">
        <f t="shared" si="97"/>
        <v>112</v>
      </c>
      <c r="BG117" s="7">
        <f t="shared" si="131"/>
        <v>47696</v>
      </c>
      <c r="BH117" s="20">
        <f t="shared" si="214"/>
        <v>0</v>
      </c>
      <c r="BI117" s="20">
        <f t="shared" si="215"/>
        <v>0</v>
      </c>
      <c r="BJ117" s="20">
        <f t="shared" si="216"/>
        <v>0</v>
      </c>
      <c r="BK117" s="20">
        <f t="shared" si="217"/>
        <v>0</v>
      </c>
      <c r="BM117" s="6">
        <f t="shared" si="100"/>
        <v>112</v>
      </c>
      <c r="BN117" s="7">
        <f t="shared" si="133"/>
        <v>47696</v>
      </c>
      <c r="BO117" s="20">
        <f t="shared" si="218"/>
        <v>0</v>
      </c>
      <c r="BP117" s="20">
        <f t="shared" si="219"/>
        <v>0</v>
      </c>
      <c r="BQ117" s="20">
        <f t="shared" si="220"/>
        <v>0</v>
      </c>
      <c r="BR117" s="20">
        <f t="shared" si="221"/>
        <v>0</v>
      </c>
      <c r="BT117" s="6">
        <f t="shared" si="103"/>
        <v>112</v>
      </c>
      <c r="BU117" s="7">
        <f t="shared" si="135"/>
        <v>47696</v>
      </c>
      <c r="BV117" s="20">
        <f t="shared" si="222"/>
        <v>0</v>
      </c>
      <c r="BW117" s="20">
        <f t="shared" si="223"/>
        <v>0</v>
      </c>
      <c r="BX117" s="20">
        <f t="shared" si="224"/>
        <v>0</v>
      </c>
      <c r="BY117" s="20">
        <f t="shared" si="225"/>
        <v>0</v>
      </c>
    </row>
    <row r="118" spans="2:77" ht="20" customHeight="1" thickBot="1" x14ac:dyDescent="0.25">
      <c r="B118" s="6">
        <f t="shared" si="181"/>
        <v>113</v>
      </c>
      <c r="C118" s="7">
        <f t="shared" si="115"/>
        <v>47727</v>
      </c>
      <c r="D118" s="20">
        <f t="shared" si="182"/>
        <v>0</v>
      </c>
      <c r="E118" s="20">
        <f t="shared" si="183"/>
        <v>0</v>
      </c>
      <c r="F118" s="20">
        <f t="shared" si="184"/>
        <v>0</v>
      </c>
      <c r="G118" s="20">
        <f t="shared" si="185"/>
        <v>0</v>
      </c>
      <c r="I118" s="6">
        <f t="shared" si="76"/>
        <v>113</v>
      </c>
      <c r="J118" s="7">
        <f t="shared" si="117"/>
        <v>47727</v>
      </c>
      <c r="K118" s="20">
        <f t="shared" si="186"/>
        <v>0</v>
      </c>
      <c r="L118" s="20">
        <f t="shared" si="187"/>
        <v>0</v>
      </c>
      <c r="M118" s="20">
        <f t="shared" si="188"/>
        <v>0</v>
      </c>
      <c r="N118" s="20">
        <f t="shared" si="189"/>
        <v>0</v>
      </c>
      <c r="P118" s="6">
        <f t="shared" si="79"/>
        <v>113</v>
      </c>
      <c r="Q118" s="7">
        <f t="shared" si="119"/>
        <v>47727</v>
      </c>
      <c r="R118" s="20">
        <f t="shared" si="190"/>
        <v>0</v>
      </c>
      <c r="S118" s="20">
        <f t="shared" si="191"/>
        <v>0</v>
      </c>
      <c r="T118" s="20">
        <f t="shared" si="192"/>
        <v>0</v>
      </c>
      <c r="U118" s="20">
        <f t="shared" si="193"/>
        <v>0</v>
      </c>
      <c r="W118" s="6">
        <f t="shared" si="82"/>
        <v>113</v>
      </c>
      <c r="X118" s="7">
        <f t="shared" si="121"/>
        <v>47727</v>
      </c>
      <c r="Y118" s="20">
        <f t="shared" si="194"/>
        <v>0</v>
      </c>
      <c r="Z118" s="20">
        <f t="shared" si="195"/>
        <v>0</v>
      </c>
      <c r="AA118" s="20">
        <f t="shared" si="196"/>
        <v>0</v>
      </c>
      <c r="AB118" s="20">
        <f t="shared" si="197"/>
        <v>0</v>
      </c>
      <c r="AD118" s="6">
        <f t="shared" si="85"/>
        <v>113</v>
      </c>
      <c r="AE118" s="7">
        <f t="shared" si="123"/>
        <v>47727</v>
      </c>
      <c r="AF118" s="20">
        <f t="shared" si="198"/>
        <v>0</v>
      </c>
      <c r="AG118" s="20">
        <f t="shared" si="199"/>
        <v>0</v>
      </c>
      <c r="AH118" s="20">
        <f t="shared" si="200"/>
        <v>0</v>
      </c>
      <c r="AI118" s="20">
        <f t="shared" si="201"/>
        <v>0</v>
      </c>
      <c r="AK118" s="6">
        <f t="shared" si="88"/>
        <v>113</v>
      </c>
      <c r="AL118" s="7">
        <f t="shared" si="125"/>
        <v>47727</v>
      </c>
      <c r="AM118" s="20">
        <f t="shared" si="202"/>
        <v>0</v>
      </c>
      <c r="AN118" s="20">
        <f t="shared" si="203"/>
        <v>0</v>
      </c>
      <c r="AO118" s="20">
        <f t="shared" si="204"/>
        <v>0</v>
      </c>
      <c r="AP118" s="20">
        <f t="shared" si="205"/>
        <v>0</v>
      </c>
      <c r="AR118" s="6">
        <f t="shared" si="91"/>
        <v>113</v>
      </c>
      <c r="AS118" s="7">
        <f t="shared" si="127"/>
        <v>47727</v>
      </c>
      <c r="AT118" s="20">
        <f t="shared" si="206"/>
        <v>0</v>
      </c>
      <c r="AU118" s="20">
        <f t="shared" si="207"/>
        <v>0</v>
      </c>
      <c r="AV118" s="20">
        <f t="shared" si="208"/>
        <v>0</v>
      </c>
      <c r="AW118" s="20">
        <f t="shared" si="209"/>
        <v>0</v>
      </c>
      <c r="AY118" s="6">
        <f t="shared" si="94"/>
        <v>113</v>
      </c>
      <c r="AZ118" s="7">
        <f t="shared" si="129"/>
        <v>47727</v>
      </c>
      <c r="BA118" s="20">
        <f t="shared" si="210"/>
        <v>0</v>
      </c>
      <c r="BB118" s="20">
        <f t="shared" si="211"/>
        <v>0</v>
      </c>
      <c r="BC118" s="20">
        <f t="shared" si="212"/>
        <v>0</v>
      </c>
      <c r="BD118" s="20">
        <f t="shared" si="213"/>
        <v>0</v>
      </c>
      <c r="BF118" s="6">
        <f t="shared" si="97"/>
        <v>113</v>
      </c>
      <c r="BG118" s="7">
        <f t="shared" si="131"/>
        <v>47727</v>
      </c>
      <c r="BH118" s="20">
        <f t="shared" si="214"/>
        <v>0</v>
      </c>
      <c r="BI118" s="20">
        <f t="shared" si="215"/>
        <v>0</v>
      </c>
      <c r="BJ118" s="20">
        <f t="shared" si="216"/>
        <v>0</v>
      </c>
      <c r="BK118" s="20">
        <f t="shared" si="217"/>
        <v>0</v>
      </c>
      <c r="BM118" s="6">
        <f t="shared" si="100"/>
        <v>113</v>
      </c>
      <c r="BN118" s="7">
        <f t="shared" si="133"/>
        <v>47727</v>
      </c>
      <c r="BO118" s="20">
        <f t="shared" si="218"/>
        <v>0</v>
      </c>
      <c r="BP118" s="20">
        <f t="shared" si="219"/>
        <v>0</v>
      </c>
      <c r="BQ118" s="20">
        <f t="shared" si="220"/>
        <v>0</v>
      </c>
      <c r="BR118" s="20">
        <f t="shared" si="221"/>
        <v>0</v>
      </c>
      <c r="BT118" s="6">
        <f t="shared" si="103"/>
        <v>113</v>
      </c>
      <c r="BU118" s="7">
        <f t="shared" si="135"/>
        <v>47727</v>
      </c>
      <c r="BV118" s="20">
        <f t="shared" si="222"/>
        <v>0</v>
      </c>
      <c r="BW118" s="20">
        <f t="shared" si="223"/>
        <v>0</v>
      </c>
      <c r="BX118" s="20">
        <f t="shared" si="224"/>
        <v>0</v>
      </c>
      <c r="BY118" s="20">
        <f t="shared" si="225"/>
        <v>0</v>
      </c>
    </row>
    <row r="119" spans="2:77" ht="20" customHeight="1" thickBot="1" x14ac:dyDescent="0.25">
      <c r="B119" s="6">
        <f t="shared" si="181"/>
        <v>114</v>
      </c>
      <c r="C119" s="7">
        <f t="shared" si="115"/>
        <v>47757</v>
      </c>
      <c r="D119" s="20">
        <f t="shared" si="182"/>
        <v>0</v>
      </c>
      <c r="E119" s="20">
        <f t="shared" si="183"/>
        <v>0</v>
      </c>
      <c r="F119" s="20">
        <f t="shared" si="184"/>
        <v>0</v>
      </c>
      <c r="G119" s="20">
        <f t="shared" si="185"/>
        <v>0</v>
      </c>
      <c r="I119" s="6">
        <f t="shared" si="76"/>
        <v>114</v>
      </c>
      <c r="J119" s="7">
        <f t="shared" si="117"/>
        <v>47757</v>
      </c>
      <c r="K119" s="20">
        <f t="shared" si="186"/>
        <v>0</v>
      </c>
      <c r="L119" s="20">
        <f t="shared" si="187"/>
        <v>0</v>
      </c>
      <c r="M119" s="20">
        <f t="shared" si="188"/>
        <v>0</v>
      </c>
      <c r="N119" s="20">
        <f t="shared" si="189"/>
        <v>0</v>
      </c>
      <c r="P119" s="6">
        <f t="shared" si="79"/>
        <v>114</v>
      </c>
      <c r="Q119" s="7">
        <f t="shared" si="119"/>
        <v>47757</v>
      </c>
      <c r="R119" s="20">
        <f t="shared" si="190"/>
        <v>0</v>
      </c>
      <c r="S119" s="20">
        <f t="shared" si="191"/>
        <v>0</v>
      </c>
      <c r="T119" s="20">
        <f t="shared" si="192"/>
        <v>0</v>
      </c>
      <c r="U119" s="20">
        <f t="shared" si="193"/>
        <v>0</v>
      </c>
      <c r="W119" s="6">
        <f t="shared" si="82"/>
        <v>114</v>
      </c>
      <c r="X119" s="7">
        <f t="shared" si="121"/>
        <v>47757</v>
      </c>
      <c r="Y119" s="20">
        <f t="shared" si="194"/>
        <v>0</v>
      </c>
      <c r="Z119" s="20">
        <f t="shared" si="195"/>
        <v>0</v>
      </c>
      <c r="AA119" s="20">
        <f t="shared" si="196"/>
        <v>0</v>
      </c>
      <c r="AB119" s="20">
        <f t="shared" si="197"/>
        <v>0</v>
      </c>
      <c r="AD119" s="6">
        <f t="shared" si="85"/>
        <v>114</v>
      </c>
      <c r="AE119" s="7">
        <f t="shared" si="123"/>
        <v>47757</v>
      </c>
      <c r="AF119" s="20">
        <f t="shared" si="198"/>
        <v>0</v>
      </c>
      <c r="AG119" s="20">
        <f t="shared" si="199"/>
        <v>0</v>
      </c>
      <c r="AH119" s="20">
        <f t="shared" si="200"/>
        <v>0</v>
      </c>
      <c r="AI119" s="20">
        <f t="shared" si="201"/>
        <v>0</v>
      </c>
      <c r="AK119" s="6">
        <f t="shared" si="88"/>
        <v>114</v>
      </c>
      <c r="AL119" s="7">
        <f t="shared" si="125"/>
        <v>47757</v>
      </c>
      <c r="AM119" s="20">
        <f t="shared" si="202"/>
        <v>0</v>
      </c>
      <c r="AN119" s="20">
        <f t="shared" si="203"/>
        <v>0</v>
      </c>
      <c r="AO119" s="20">
        <f t="shared" si="204"/>
        <v>0</v>
      </c>
      <c r="AP119" s="20">
        <f t="shared" si="205"/>
        <v>0</v>
      </c>
      <c r="AR119" s="6">
        <f t="shared" si="91"/>
        <v>114</v>
      </c>
      <c r="AS119" s="7">
        <f t="shared" si="127"/>
        <v>47757</v>
      </c>
      <c r="AT119" s="20">
        <f t="shared" si="206"/>
        <v>0</v>
      </c>
      <c r="AU119" s="20">
        <f t="shared" si="207"/>
        <v>0</v>
      </c>
      <c r="AV119" s="20">
        <f t="shared" si="208"/>
        <v>0</v>
      </c>
      <c r="AW119" s="20">
        <f t="shared" si="209"/>
        <v>0</v>
      </c>
      <c r="AY119" s="6">
        <f t="shared" si="94"/>
        <v>114</v>
      </c>
      <c r="AZ119" s="7">
        <f t="shared" si="129"/>
        <v>47757</v>
      </c>
      <c r="BA119" s="20">
        <f t="shared" si="210"/>
        <v>0</v>
      </c>
      <c r="BB119" s="20">
        <f t="shared" si="211"/>
        <v>0</v>
      </c>
      <c r="BC119" s="20">
        <f t="shared" si="212"/>
        <v>0</v>
      </c>
      <c r="BD119" s="20">
        <f t="shared" si="213"/>
        <v>0</v>
      </c>
      <c r="BF119" s="6">
        <f t="shared" si="97"/>
        <v>114</v>
      </c>
      <c r="BG119" s="7">
        <f t="shared" si="131"/>
        <v>47757</v>
      </c>
      <c r="BH119" s="20">
        <f t="shared" si="214"/>
        <v>0</v>
      </c>
      <c r="BI119" s="20">
        <f t="shared" si="215"/>
        <v>0</v>
      </c>
      <c r="BJ119" s="20">
        <f t="shared" si="216"/>
        <v>0</v>
      </c>
      <c r="BK119" s="20">
        <f t="shared" si="217"/>
        <v>0</v>
      </c>
      <c r="BM119" s="6">
        <f t="shared" si="100"/>
        <v>114</v>
      </c>
      <c r="BN119" s="7">
        <f t="shared" si="133"/>
        <v>47757</v>
      </c>
      <c r="BO119" s="20">
        <f t="shared" si="218"/>
        <v>0</v>
      </c>
      <c r="BP119" s="20">
        <f t="shared" si="219"/>
        <v>0</v>
      </c>
      <c r="BQ119" s="20">
        <f t="shared" si="220"/>
        <v>0</v>
      </c>
      <c r="BR119" s="20">
        <f t="shared" si="221"/>
        <v>0</v>
      </c>
      <c r="BT119" s="6">
        <f t="shared" si="103"/>
        <v>114</v>
      </c>
      <c r="BU119" s="7">
        <f t="shared" si="135"/>
        <v>47757</v>
      </c>
      <c r="BV119" s="20">
        <f t="shared" si="222"/>
        <v>0</v>
      </c>
      <c r="BW119" s="20">
        <f t="shared" si="223"/>
        <v>0</v>
      </c>
      <c r="BX119" s="20">
        <f t="shared" si="224"/>
        <v>0</v>
      </c>
      <c r="BY119" s="20">
        <f t="shared" si="225"/>
        <v>0</v>
      </c>
    </row>
    <row r="120" spans="2:77" ht="20" customHeight="1" thickBot="1" x14ac:dyDescent="0.25">
      <c r="B120" s="6">
        <f t="shared" si="181"/>
        <v>115</v>
      </c>
      <c r="C120" s="7">
        <f t="shared" si="115"/>
        <v>47788</v>
      </c>
      <c r="D120" s="20">
        <f t="shared" si="182"/>
        <v>0</v>
      </c>
      <c r="E120" s="20">
        <f t="shared" si="183"/>
        <v>0</v>
      </c>
      <c r="F120" s="20">
        <f t="shared" si="184"/>
        <v>0</v>
      </c>
      <c r="G120" s="20">
        <f t="shared" si="185"/>
        <v>0</v>
      </c>
      <c r="I120" s="6">
        <f t="shared" si="76"/>
        <v>115</v>
      </c>
      <c r="J120" s="7">
        <f t="shared" si="117"/>
        <v>47788</v>
      </c>
      <c r="K120" s="20">
        <f t="shared" si="186"/>
        <v>0</v>
      </c>
      <c r="L120" s="20">
        <f t="shared" si="187"/>
        <v>0</v>
      </c>
      <c r="M120" s="20">
        <f t="shared" si="188"/>
        <v>0</v>
      </c>
      <c r="N120" s="20">
        <f t="shared" si="189"/>
        <v>0</v>
      </c>
      <c r="P120" s="6">
        <f t="shared" si="79"/>
        <v>115</v>
      </c>
      <c r="Q120" s="7">
        <f t="shared" si="119"/>
        <v>47788</v>
      </c>
      <c r="R120" s="20">
        <f t="shared" si="190"/>
        <v>0</v>
      </c>
      <c r="S120" s="20">
        <f t="shared" si="191"/>
        <v>0</v>
      </c>
      <c r="T120" s="20">
        <f t="shared" si="192"/>
        <v>0</v>
      </c>
      <c r="U120" s="20">
        <f t="shared" si="193"/>
        <v>0</v>
      </c>
      <c r="W120" s="6">
        <f t="shared" si="82"/>
        <v>115</v>
      </c>
      <c r="X120" s="7">
        <f t="shared" si="121"/>
        <v>47788</v>
      </c>
      <c r="Y120" s="20">
        <f t="shared" si="194"/>
        <v>0</v>
      </c>
      <c r="Z120" s="20">
        <f t="shared" si="195"/>
        <v>0</v>
      </c>
      <c r="AA120" s="20">
        <f t="shared" si="196"/>
        <v>0</v>
      </c>
      <c r="AB120" s="20">
        <f t="shared" si="197"/>
        <v>0</v>
      </c>
      <c r="AD120" s="6">
        <f t="shared" si="85"/>
        <v>115</v>
      </c>
      <c r="AE120" s="7">
        <f t="shared" si="123"/>
        <v>47788</v>
      </c>
      <c r="AF120" s="20">
        <f t="shared" si="198"/>
        <v>0</v>
      </c>
      <c r="AG120" s="20">
        <f t="shared" si="199"/>
        <v>0</v>
      </c>
      <c r="AH120" s="20">
        <f t="shared" si="200"/>
        <v>0</v>
      </c>
      <c r="AI120" s="20">
        <f t="shared" si="201"/>
        <v>0</v>
      </c>
      <c r="AK120" s="6">
        <f t="shared" si="88"/>
        <v>115</v>
      </c>
      <c r="AL120" s="7">
        <f t="shared" si="125"/>
        <v>47788</v>
      </c>
      <c r="AM120" s="20">
        <f t="shared" si="202"/>
        <v>0</v>
      </c>
      <c r="AN120" s="20">
        <f t="shared" si="203"/>
        <v>0</v>
      </c>
      <c r="AO120" s="20">
        <f t="shared" si="204"/>
        <v>0</v>
      </c>
      <c r="AP120" s="20">
        <f t="shared" si="205"/>
        <v>0</v>
      </c>
      <c r="AR120" s="6">
        <f t="shared" si="91"/>
        <v>115</v>
      </c>
      <c r="AS120" s="7">
        <f t="shared" si="127"/>
        <v>47788</v>
      </c>
      <c r="AT120" s="20">
        <f t="shared" si="206"/>
        <v>0</v>
      </c>
      <c r="AU120" s="20">
        <f t="shared" si="207"/>
        <v>0</v>
      </c>
      <c r="AV120" s="20">
        <f t="shared" si="208"/>
        <v>0</v>
      </c>
      <c r="AW120" s="20">
        <f t="shared" si="209"/>
        <v>0</v>
      </c>
      <c r="AY120" s="6">
        <f t="shared" si="94"/>
        <v>115</v>
      </c>
      <c r="AZ120" s="7">
        <f t="shared" si="129"/>
        <v>47788</v>
      </c>
      <c r="BA120" s="20">
        <f t="shared" si="210"/>
        <v>0</v>
      </c>
      <c r="BB120" s="20">
        <f t="shared" si="211"/>
        <v>0</v>
      </c>
      <c r="BC120" s="20">
        <f t="shared" si="212"/>
        <v>0</v>
      </c>
      <c r="BD120" s="20">
        <f t="shared" si="213"/>
        <v>0</v>
      </c>
      <c r="BF120" s="6">
        <f t="shared" si="97"/>
        <v>115</v>
      </c>
      <c r="BG120" s="7">
        <f t="shared" si="131"/>
        <v>47788</v>
      </c>
      <c r="BH120" s="20">
        <f t="shared" si="214"/>
        <v>0</v>
      </c>
      <c r="BI120" s="20">
        <f t="shared" si="215"/>
        <v>0</v>
      </c>
      <c r="BJ120" s="20">
        <f t="shared" si="216"/>
        <v>0</v>
      </c>
      <c r="BK120" s="20">
        <f t="shared" si="217"/>
        <v>0</v>
      </c>
      <c r="BM120" s="6">
        <f t="shared" si="100"/>
        <v>115</v>
      </c>
      <c r="BN120" s="7">
        <f t="shared" si="133"/>
        <v>47788</v>
      </c>
      <c r="BO120" s="20">
        <f t="shared" si="218"/>
        <v>0</v>
      </c>
      <c r="BP120" s="20">
        <f t="shared" si="219"/>
        <v>0</v>
      </c>
      <c r="BQ120" s="20">
        <f t="shared" si="220"/>
        <v>0</v>
      </c>
      <c r="BR120" s="20">
        <f t="shared" si="221"/>
        <v>0</v>
      </c>
      <c r="BT120" s="6">
        <f t="shared" si="103"/>
        <v>115</v>
      </c>
      <c r="BU120" s="7">
        <f t="shared" si="135"/>
        <v>47788</v>
      </c>
      <c r="BV120" s="20">
        <f t="shared" si="222"/>
        <v>0</v>
      </c>
      <c r="BW120" s="20">
        <f t="shared" si="223"/>
        <v>0</v>
      </c>
      <c r="BX120" s="20">
        <f t="shared" si="224"/>
        <v>0</v>
      </c>
      <c r="BY120" s="20">
        <f t="shared" si="225"/>
        <v>0</v>
      </c>
    </row>
    <row r="121" spans="2:77" ht="20" customHeight="1" thickBot="1" x14ac:dyDescent="0.25">
      <c r="B121" s="6">
        <f t="shared" si="181"/>
        <v>116</v>
      </c>
      <c r="C121" s="7">
        <f t="shared" si="115"/>
        <v>47818</v>
      </c>
      <c r="D121" s="20">
        <f t="shared" si="182"/>
        <v>0</v>
      </c>
      <c r="E121" s="20">
        <f t="shared" si="183"/>
        <v>0</v>
      </c>
      <c r="F121" s="20">
        <f t="shared" si="184"/>
        <v>0</v>
      </c>
      <c r="G121" s="20">
        <f t="shared" si="185"/>
        <v>0</v>
      </c>
      <c r="I121" s="6">
        <f t="shared" si="76"/>
        <v>116</v>
      </c>
      <c r="J121" s="7">
        <f t="shared" si="117"/>
        <v>47818</v>
      </c>
      <c r="K121" s="20">
        <f t="shared" si="186"/>
        <v>0</v>
      </c>
      <c r="L121" s="20">
        <f t="shared" si="187"/>
        <v>0</v>
      </c>
      <c r="M121" s="20">
        <f t="shared" si="188"/>
        <v>0</v>
      </c>
      <c r="N121" s="20">
        <f t="shared" si="189"/>
        <v>0</v>
      </c>
      <c r="P121" s="6">
        <f t="shared" si="79"/>
        <v>116</v>
      </c>
      <c r="Q121" s="7">
        <f t="shared" si="119"/>
        <v>47818</v>
      </c>
      <c r="R121" s="20">
        <f t="shared" si="190"/>
        <v>0</v>
      </c>
      <c r="S121" s="20">
        <f t="shared" si="191"/>
        <v>0</v>
      </c>
      <c r="T121" s="20">
        <f t="shared" si="192"/>
        <v>0</v>
      </c>
      <c r="U121" s="20">
        <f t="shared" si="193"/>
        <v>0</v>
      </c>
      <c r="W121" s="6">
        <f t="shared" si="82"/>
        <v>116</v>
      </c>
      <c r="X121" s="7">
        <f t="shared" si="121"/>
        <v>47818</v>
      </c>
      <c r="Y121" s="20">
        <f t="shared" si="194"/>
        <v>0</v>
      </c>
      <c r="Z121" s="20">
        <f t="shared" si="195"/>
        <v>0</v>
      </c>
      <c r="AA121" s="20">
        <f t="shared" si="196"/>
        <v>0</v>
      </c>
      <c r="AB121" s="20">
        <f t="shared" si="197"/>
        <v>0</v>
      </c>
      <c r="AD121" s="6">
        <f t="shared" si="85"/>
        <v>116</v>
      </c>
      <c r="AE121" s="7">
        <f t="shared" si="123"/>
        <v>47818</v>
      </c>
      <c r="AF121" s="20">
        <f t="shared" si="198"/>
        <v>0</v>
      </c>
      <c r="AG121" s="20">
        <f t="shared" si="199"/>
        <v>0</v>
      </c>
      <c r="AH121" s="20">
        <f t="shared" si="200"/>
        <v>0</v>
      </c>
      <c r="AI121" s="20">
        <f t="shared" si="201"/>
        <v>0</v>
      </c>
      <c r="AK121" s="6">
        <f t="shared" si="88"/>
        <v>116</v>
      </c>
      <c r="AL121" s="7">
        <f t="shared" si="125"/>
        <v>47818</v>
      </c>
      <c r="AM121" s="20">
        <f t="shared" si="202"/>
        <v>0</v>
      </c>
      <c r="AN121" s="20">
        <f t="shared" si="203"/>
        <v>0</v>
      </c>
      <c r="AO121" s="20">
        <f t="shared" si="204"/>
        <v>0</v>
      </c>
      <c r="AP121" s="20">
        <f t="shared" si="205"/>
        <v>0</v>
      </c>
      <c r="AR121" s="6">
        <f t="shared" si="91"/>
        <v>116</v>
      </c>
      <c r="AS121" s="7">
        <f t="shared" si="127"/>
        <v>47818</v>
      </c>
      <c r="AT121" s="20">
        <f t="shared" si="206"/>
        <v>0</v>
      </c>
      <c r="AU121" s="20">
        <f t="shared" si="207"/>
        <v>0</v>
      </c>
      <c r="AV121" s="20">
        <f t="shared" si="208"/>
        <v>0</v>
      </c>
      <c r="AW121" s="20">
        <f t="shared" si="209"/>
        <v>0</v>
      </c>
      <c r="AY121" s="6">
        <f t="shared" si="94"/>
        <v>116</v>
      </c>
      <c r="AZ121" s="7">
        <f t="shared" si="129"/>
        <v>47818</v>
      </c>
      <c r="BA121" s="20">
        <f t="shared" si="210"/>
        <v>0</v>
      </c>
      <c r="BB121" s="20">
        <f t="shared" si="211"/>
        <v>0</v>
      </c>
      <c r="BC121" s="20">
        <f t="shared" si="212"/>
        <v>0</v>
      </c>
      <c r="BD121" s="20">
        <f t="shared" si="213"/>
        <v>0</v>
      </c>
      <c r="BF121" s="6">
        <f t="shared" si="97"/>
        <v>116</v>
      </c>
      <c r="BG121" s="7">
        <f t="shared" si="131"/>
        <v>47818</v>
      </c>
      <c r="BH121" s="20">
        <f t="shared" si="214"/>
        <v>0</v>
      </c>
      <c r="BI121" s="20">
        <f t="shared" si="215"/>
        <v>0</v>
      </c>
      <c r="BJ121" s="20">
        <f t="shared" si="216"/>
        <v>0</v>
      </c>
      <c r="BK121" s="20">
        <f t="shared" si="217"/>
        <v>0</v>
      </c>
      <c r="BM121" s="6">
        <f t="shared" si="100"/>
        <v>116</v>
      </c>
      <c r="BN121" s="7">
        <f t="shared" si="133"/>
        <v>47818</v>
      </c>
      <c r="BO121" s="20">
        <f t="shared" si="218"/>
        <v>0</v>
      </c>
      <c r="BP121" s="20">
        <f t="shared" si="219"/>
        <v>0</v>
      </c>
      <c r="BQ121" s="20">
        <f t="shared" si="220"/>
        <v>0</v>
      </c>
      <c r="BR121" s="20">
        <f t="shared" si="221"/>
        <v>0</v>
      </c>
      <c r="BT121" s="6">
        <f t="shared" si="103"/>
        <v>116</v>
      </c>
      <c r="BU121" s="7">
        <f t="shared" si="135"/>
        <v>47818</v>
      </c>
      <c r="BV121" s="20">
        <f t="shared" si="222"/>
        <v>0</v>
      </c>
      <c r="BW121" s="20">
        <f t="shared" si="223"/>
        <v>0</v>
      </c>
      <c r="BX121" s="20">
        <f t="shared" si="224"/>
        <v>0</v>
      </c>
      <c r="BY121" s="20">
        <f t="shared" si="225"/>
        <v>0</v>
      </c>
    </row>
    <row r="122" spans="2:77" ht="20" customHeight="1" thickBot="1" x14ac:dyDescent="0.25">
      <c r="B122" s="6">
        <f t="shared" si="181"/>
        <v>117</v>
      </c>
      <c r="C122" s="7">
        <f t="shared" si="115"/>
        <v>47849</v>
      </c>
      <c r="D122" s="20">
        <f t="shared" si="182"/>
        <v>0</v>
      </c>
      <c r="E122" s="20">
        <f t="shared" si="183"/>
        <v>0</v>
      </c>
      <c r="F122" s="20">
        <f t="shared" si="184"/>
        <v>0</v>
      </c>
      <c r="G122" s="20">
        <f t="shared" si="185"/>
        <v>0</v>
      </c>
      <c r="I122" s="6">
        <f t="shared" si="76"/>
        <v>117</v>
      </c>
      <c r="J122" s="7">
        <f t="shared" si="117"/>
        <v>47849</v>
      </c>
      <c r="K122" s="20">
        <f t="shared" si="186"/>
        <v>0</v>
      </c>
      <c r="L122" s="20">
        <f t="shared" si="187"/>
        <v>0</v>
      </c>
      <c r="M122" s="20">
        <f t="shared" si="188"/>
        <v>0</v>
      </c>
      <c r="N122" s="20">
        <f t="shared" si="189"/>
        <v>0</v>
      </c>
      <c r="P122" s="6">
        <f t="shared" si="79"/>
        <v>117</v>
      </c>
      <c r="Q122" s="7">
        <f t="shared" si="119"/>
        <v>47849</v>
      </c>
      <c r="R122" s="20">
        <f t="shared" si="190"/>
        <v>0</v>
      </c>
      <c r="S122" s="20">
        <f t="shared" si="191"/>
        <v>0</v>
      </c>
      <c r="T122" s="20">
        <f t="shared" si="192"/>
        <v>0</v>
      </c>
      <c r="U122" s="20">
        <f t="shared" si="193"/>
        <v>0</v>
      </c>
      <c r="W122" s="6">
        <f t="shared" si="82"/>
        <v>117</v>
      </c>
      <c r="X122" s="7">
        <f t="shared" si="121"/>
        <v>47849</v>
      </c>
      <c r="Y122" s="20">
        <f t="shared" si="194"/>
        <v>0</v>
      </c>
      <c r="Z122" s="20">
        <f t="shared" si="195"/>
        <v>0</v>
      </c>
      <c r="AA122" s="20">
        <f t="shared" si="196"/>
        <v>0</v>
      </c>
      <c r="AB122" s="20">
        <f t="shared" si="197"/>
        <v>0</v>
      </c>
      <c r="AD122" s="6">
        <f t="shared" si="85"/>
        <v>117</v>
      </c>
      <c r="AE122" s="7">
        <f t="shared" si="123"/>
        <v>47849</v>
      </c>
      <c r="AF122" s="20">
        <f t="shared" si="198"/>
        <v>0</v>
      </c>
      <c r="AG122" s="20">
        <f t="shared" si="199"/>
        <v>0</v>
      </c>
      <c r="AH122" s="20">
        <f t="shared" si="200"/>
        <v>0</v>
      </c>
      <c r="AI122" s="20">
        <f t="shared" si="201"/>
        <v>0</v>
      </c>
      <c r="AK122" s="6">
        <f t="shared" si="88"/>
        <v>117</v>
      </c>
      <c r="AL122" s="7">
        <f t="shared" si="125"/>
        <v>47849</v>
      </c>
      <c r="AM122" s="20">
        <f t="shared" si="202"/>
        <v>0</v>
      </c>
      <c r="AN122" s="20">
        <f t="shared" si="203"/>
        <v>0</v>
      </c>
      <c r="AO122" s="20">
        <f t="shared" si="204"/>
        <v>0</v>
      </c>
      <c r="AP122" s="20">
        <f t="shared" si="205"/>
        <v>0</v>
      </c>
      <c r="AR122" s="6">
        <f t="shared" si="91"/>
        <v>117</v>
      </c>
      <c r="AS122" s="7">
        <f t="shared" si="127"/>
        <v>47849</v>
      </c>
      <c r="AT122" s="20">
        <f t="shared" si="206"/>
        <v>0</v>
      </c>
      <c r="AU122" s="20">
        <f t="shared" si="207"/>
        <v>0</v>
      </c>
      <c r="AV122" s="20">
        <f t="shared" si="208"/>
        <v>0</v>
      </c>
      <c r="AW122" s="20">
        <f t="shared" si="209"/>
        <v>0</v>
      </c>
      <c r="AY122" s="6">
        <f t="shared" si="94"/>
        <v>117</v>
      </c>
      <c r="AZ122" s="7">
        <f t="shared" si="129"/>
        <v>47849</v>
      </c>
      <c r="BA122" s="20">
        <f t="shared" si="210"/>
        <v>0</v>
      </c>
      <c r="BB122" s="20">
        <f t="shared" si="211"/>
        <v>0</v>
      </c>
      <c r="BC122" s="20">
        <f t="shared" si="212"/>
        <v>0</v>
      </c>
      <c r="BD122" s="20">
        <f t="shared" si="213"/>
        <v>0</v>
      </c>
      <c r="BF122" s="6">
        <f t="shared" si="97"/>
        <v>117</v>
      </c>
      <c r="BG122" s="7">
        <f t="shared" si="131"/>
        <v>47849</v>
      </c>
      <c r="BH122" s="20">
        <f t="shared" si="214"/>
        <v>0</v>
      </c>
      <c r="BI122" s="20">
        <f t="shared" si="215"/>
        <v>0</v>
      </c>
      <c r="BJ122" s="20">
        <f t="shared" si="216"/>
        <v>0</v>
      </c>
      <c r="BK122" s="20">
        <f t="shared" si="217"/>
        <v>0</v>
      </c>
      <c r="BM122" s="6">
        <f t="shared" si="100"/>
        <v>117</v>
      </c>
      <c r="BN122" s="7">
        <f t="shared" si="133"/>
        <v>47849</v>
      </c>
      <c r="BO122" s="20">
        <f t="shared" si="218"/>
        <v>0</v>
      </c>
      <c r="BP122" s="20">
        <f t="shared" si="219"/>
        <v>0</v>
      </c>
      <c r="BQ122" s="20">
        <f t="shared" si="220"/>
        <v>0</v>
      </c>
      <c r="BR122" s="20">
        <f t="shared" si="221"/>
        <v>0</v>
      </c>
      <c r="BT122" s="6">
        <f t="shared" si="103"/>
        <v>117</v>
      </c>
      <c r="BU122" s="7">
        <f t="shared" si="135"/>
        <v>47849</v>
      </c>
      <c r="BV122" s="20">
        <f t="shared" si="222"/>
        <v>0</v>
      </c>
      <c r="BW122" s="20">
        <f t="shared" si="223"/>
        <v>0</v>
      </c>
      <c r="BX122" s="20">
        <f t="shared" si="224"/>
        <v>0</v>
      </c>
      <c r="BY122" s="20">
        <f t="shared" si="225"/>
        <v>0</v>
      </c>
    </row>
    <row r="123" spans="2:77" ht="20" customHeight="1" thickBot="1" x14ac:dyDescent="0.25">
      <c r="B123" s="6">
        <f t="shared" si="181"/>
        <v>118</v>
      </c>
      <c r="C123" s="7">
        <f t="shared" si="115"/>
        <v>47880</v>
      </c>
      <c r="D123" s="20">
        <f t="shared" si="182"/>
        <v>0</v>
      </c>
      <c r="E123" s="20">
        <f t="shared" si="183"/>
        <v>0</v>
      </c>
      <c r="F123" s="20">
        <f t="shared" si="184"/>
        <v>0</v>
      </c>
      <c r="G123" s="20">
        <f t="shared" si="185"/>
        <v>0</v>
      </c>
      <c r="I123" s="6">
        <f t="shared" si="76"/>
        <v>118</v>
      </c>
      <c r="J123" s="7">
        <f t="shared" si="117"/>
        <v>47880</v>
      </c>
      <c r="K123" s="20">
        <f t="shared" si="186"/>
        <v>0</v>
      </c>
      <c r="L123" s="20">
        <f t="shared" si="187"/>
        <v>0</v>
      </c>
      <c r="M123" s="20">
        <f t="shared" si="188"/>
        <v>0</v>
      </c>
      <c r="N123" s="20">
        <f t="shared" si="189"/>
        <v>0</v>
      </c>
      <c r="P123" s="6">
        <f t="shared" si="79"/>
        <v>118</v>
      </c>
      <c r="Q123" s="7">
        <f t="shared" si="119"/>
        <v>47880</v>
      </c>
      <c r="R123" s="20">
        <f t="shared" si="190"/>
        <v>0</v>
      </c>
      <c r="S123" s="20">
        <f t="shared" si="191"/>
        <v>0</v>
      </c>
      <c r="T123" s="20">
        <f t="shared" si="192"/>
        <v>0</v>
      </c>
      <c r="U123" s="20">
        <f t="shared" si="193"/>
        <v>0</v>
      </c>
      <c r="W123" s="6">
        <f t="shared" si="82"/>
        <v>118</v>
      </c>
      <c r="X123" s="7">
        <f t="shared" si="121"/>
        <v>47880</v>
      </c>
      <c r="Y123" s="20">
        <f t="shared" si="194"/>
        <v>0</v>
      </c>
      <c r="Z123" s="20">
        <f t="shared" si="195"/>
        <v>0</v>
      </c>
      <c r="AA123" s="20">
        <f t="shared" si="196"/>
        <v>0</v>
      </c>
      <c r="AB123" s="20">
        <f t="shared" si="197"/>
        <v>0</v>
      </c>
      <c r="AD123" s="6">
        <f t="shared" si="85"/>
        <v>118</v>
      </c>
      <c r="AE123" s="7">
        <f t="shared" si="123"/>
        <v>47880</v>
      </c>
      <c r="AF123" s="20">
        <f t="shared" si="198"/>
        <v>0</v>
      </c>
      <c r="AG123" s="20">
        <f t="shared" si="199"/>
        <v>0</v>
      </c>
      <c r="AH123" s="20">
        <f t="shared" si="200"/>
        <v>0</v>
      </c>
      <c r="AI123" s="20">
        <f t="shared" si="201"/>
        <v>0</v>
      </c>
      <c r="AK123" s="6">
        <f t="shared" si="88"/>
        <v>118</v>
      </c>
      <c r="AL123" s="7">
        <f t="shared" si="125"/>
        <v>47880</v>
      </c>
      <c r="AM123" s="20">
        <f t="shared" si="202"/>
        <v>0</v>
      </c>
      <c r="AN123" s="20">
        <f t="shared" si="203"/>
        <v>0</v>
      </c>
      <c r="AO123" s="20">
        <f t="shared" si="204"/>
        <v>0</v>
      </c>
      <c r="AP123" s="20">
        <f t="shared" si="205"/>
        <v>0</v>
      </c>
      <c r="AR123" s="6">
        <f t="shared" si="91"/>
        <v>118</v>
      </c>
      <c r="AS123" s="7">
        <f t="shared" si="127"/>
        <v>47880</v>
      </c>
      <c r="AT123" s="20">
        <f t="shared" si="206"/>
        <v>0</v>
      </c>
      <c r="AU123" s="20">
        <f t="shared" si="207"/>
        <v>0</v>
      </c>
      <c r="AV123" s="20">
        <f t="shared" si="208"/>
        <v>0</v>
      </c>
      <c r="AW123" s="20">
        <f t="shared" si="209"/>
        <v>0</v>
      </c>
      <c r="AY123" s="6">
        <f t="shared" si="94"/>
        <v>118</v>
      </c>
      <c r="AZ123" s="7">
        <f t="shared" si="129"/>
        <v>47880</v>
      </c>
      <c r="BA123" s="20">
        <f t="shared" si="210"/>
        <v>0</v>
      </c>
      <c r="BB123" s="20">
        <f t="shared" si="211"/>
        <v>0</v>
      </c>
      <c r="BC123" s="20">
        <f t="shared" si="212"/>
        <v>0</v>
      </c>
      <c r="BD123" s="20">
        <f t="shared" si="213"/>
        <v>0</v>
      </c>
      <c r="BF123" s="6">
        <f t="shared" si="97"/>
        <v>118</v>
      </c>
      <c r="BG123" s="7">
        <f t="shared" si="131"/>
        <v>47880</v>
      </c>
      <c r="BH123" s="20">
        <f t="shared" si="214"/>
        <v>0</v>
      </c>
      <c r="BI123" s="20">
        <f t="shared" si="215"/>
        <v>0</v>
      </c>
      <c r="BJ123" s="20">
        <f t="shared" si="216"/>
        <v>0</v>
      </c>
      <c r="BK123" s="20">
        <f t="shared" si="217"/>
        <v>0</v>
      </c>
      <c r="BM123" s="6">
        <f t="shared" si="100"/>
        <v>118</v>
      </c>
      <c r="BN123" s="7">
        <f t="shared" si="133"/>
        <v>47880</v>
      </c>
      <c r="BO123" s="20">
        <f t="shared" si="218"/>
        <v>0</v>
      </c>
      <c r="BP123" s="20">
        <f t="shared" si="219"/>
        <v>0</v>
      </c>
      <c r="BQ123" s="20">
        <f t="shared" si="220"/>
        <v>0</v>
      </c>
      <c r="BR123" s="20">
        <f t="shared" si="221"/>
        <v>0</v>
      </c>
      <c r="BT123" s="6">
        <f t="shared" si="103"/>
        <v>118</v>
      </c>
      <c r="BU123" s="7">
        <f t="shared" si="135"/>
        <v>47880</v>
      </c>
      <c r="BV123" s="20">
        <f t="shared" si="222"/>
        <v>0</v>
      </c>
      <c r="BW123" s="20">
        <f t="shared" si="223"/>
        <v>0</v>
      </c>
      <c r="BX123" s="20">
        <f t="shared" si="224"/>
        <v>0</v>
      </c>
      <c r="BY123" s="20">
        <f t="shared" si="225"/>
        <v>0</v>
      </c>
    </row>
    <row r="124" spans="2:77" ht="20" customHeight="1" thickBot="1" x14ac:dyDescent="0.25">
      <c r="B124" s="6">
        <f t="shared" si="181"/>
        <v>119</v>
      </c>
      <c r="C124" s="7">
        <f t="shared" si="115"/>
        <v>47908</v>
      </c>
      <c r="D124" s="20">
        <f t="shared" si="182"/>
        <v>0</v>
      </c>
      <c r="E124" s="20">
        <f t="shared" si="183"/>
        <v>0</v>
      </c>
      <c r="F124" s="20">
        <f t="shared" si="184"/>
        <v>0</v>
      </c>
      <c r="G124" s="20">
        <f t="shared" si="185"/>
        <v>0</v>
      </c>
      <c r="I124" s="6">
        <f t="shared" si="76"/>
        <v>119</v>
      </c>
      <c r="J124" s="7">
        <f t="shared" si="117"/>
        <v>47908</v>
      </c>
      <c r="K124" s="20">
        <f t="shared" si="186"/>
        <v>0</v>
      </c>
      <c r="L124" s="20">
        <f t="shared" si="187"/>
        <v>0</v>
      </c>
      <c r="M124" s="20">
        <f t="shared" si="188"/>
        <v>0</v>
      </c>
      <c r="N124" s="20">
        <f t="shared" si="189"/>
        <v>0</v>
      </c>
      <c r="P124" s="6">
        <f t="shared" si="79"/>
        <v>119</v>
      </c>
      <c r="Q124" s="7">
        <f t="shared" si="119"/>
        <v>47908</v>
      </c>
      <c r="R124" s="20">
        <f t="shared" si="190"/>
        <v>0</v>
      </c>
      <c r="S124" s="20">
        <f t="shared" si="191"/>
        <v>0</v>
      </c>
      <c r="T124" s="20">
        <f t="shared" si="192"/>
        <v>0</v>
      </c>
      <c r="U124" s="20">
        <f t="shared" si="193"/>
        <v>0</v>
      </c>
      <c r="W124" s="6">
        <f t="shared" si="82"/>
        <v>119</v>
      </c>
      <c r="X124" s="7">
        <f t="shared" si="121"/>
        <v>47908</v>
      </c>
      <c r="Y124" s="20">
        <f t="shared" si="194"/>
        <v>0</v>
      </c>
      <c r="Z124" s="20">
        <f t="shared" si="195"/>
        <v>0</v>
      </c>
      <c r="AA124" s="20">
        <f t="shared" si="196"/>
        <v>0</v>
      </c>
      <c r="AB124" s="20">
        <f t="shared" si="197"/>
        <v>0</v>
      </c>
      <c r="AD124" s="6">
        <f t="shared" si="85"/>
        <v>119</v>
      </c>
      <c r="AE124" s="7">
        <f t="shared" si="123"/>
        <v>47908</v>
      </c>
      <c r="AF124" s="20">
        <f t="shared" si="198"/>
        <v>0</v>
      </c>
      <c r="AG124" s="20">
        <f t="shared" si="199"/>
        <v>0</v>
      </c>
      <c r="AH124" s="20">
        <f t="shared" si="200"/>
        <v>0</v>
      </c>
      <c r="AI124" s="20">
        <f t="shared" si="201"/>
        <v>0</v>
      </c>
      <c r="AK124" s="6">
        <f t="shared" si="88"/>
        <v>119</v>
      </c>
      <c r="AL124" s="7">
        <f t="shared" si="125"/>
        <v>47908</v>
      </c>
      <c r="AM124" s="20">
        <f t="shared" si="202"/>
        <v>0</v>
      </c>
      <c r="AN124" s="20">
        <f t="shared" si="203"/>
        <v>0</v>
      </c>
      <c r="AO124" s="20">
        <f t="shared" si="204"/>
        <v>0</v>
      </c>
      <c r="AP124" s="20">
        <f t="shared" si="205"/>
        <v>0</v>
      </c>
      <c r="AR124" s="6">
        <f t="shared" si="91"/>
        <v>119</v>
      </c>
      <c r="AS124" s="7">
        <f t="shared" si="127"/>
        <v>47908</v>
      </c>
      <c r="AT124" s="20">
        <f t="shared" si="206"/>
        <v>0</v>
      </c>
      <c r="AU124" s="20">
        <f t="shared" si="207"/>
        <v>0</v>
      </c>
      <c r="AV124" s="20">
        <f t="shared" si="208"/>
        <v>0</v>
      </c>
      <c r="AW124" s="20">
        <f t="shared" si="209"/>
        <v>0</v>
      </c>
      <c r="AY124" s="6">
        <f t="shared" si="94"/>
        <v>119</v>
      </c>
      <c r="AZ124" s="7">
        <f t="shared" si="129"/>
        <v>47908</v>
      </c>
      <c r="BA124" s="20">
        <f t="shared" si="210"/>
        <v>0</v>
      </c>
      <c r="BB124" s="20">
        <f t="shared" si="211"/>
        <v>0</v>
      </c>
      <c r="BC124" s="20">
        <f t="shared" si="212"/>
        <v>0</v>
      </c>
      <c r="BD124" s="20">
        <f t="shared" si="213"/>
        <v>0</v>
      </c>
      <c r="BF124" s="6">
        <f t="shared" si="97"/>
        <v>119</v>
      </c>
      <c r="BG124" s="7">
        <f t="shared" si="131"/>
        <v>47908</v>
      </c>
      <c r="BH124" s="20">
        <f t="shared" si="214"/>
        <v>0</v>
      </c>
      <c r="BI124" s="20">
        <f t="shared" si="215"/>
        <v>0</v>
      </c>
      <c r="BJ124" s="20">
        <f t="shared" si="216"/>
        <v>0</v>
      </c>
      <c r="BK124" s="20">
        <f t="shared" si="217"/>
        <v>0</v>
      </c>
      <c r="BM124" s="6">
        <f t="shared" si="100"/>
        <v>119</v>
      </c>
      <c r="BN124" s="7">
        <f t="shared" si="133"/>
        <v>47908</v>
      </c>
      <c r="BO124" s="20">
        <f t="shared" si="218"/>
        <v>0</v>
      </c>
      <c r="BP124" s="20">
        <f t="shared" si="219"/>
        <v>0</v>
      </c>
      <c r="BQ124" s="20">
        <f t="shared" si="220"/>
        <v>0</v>
      </c>
      <c r="BR124" s="20">
        <f t="shared" si="221"/>
        <v>0</v>
      </c>
      <c r="BT124" s="6">
        <f t="shared" si="103"/>
        <v>119</v>
      </c>
      <c r="BU124" s="7">
        <f t="shared" si="135"/>
        <v>47908</v>
      </c>
      <c r="BV124" s="20">
        <f t="shared" si="222"/>
        <v>0</v>
      </c>
      <c r="BW124" s="20">
        <f t="shared" si="223"/>
        <v>0</v>
      </c>
      <c r="BX124" s="20">
        <f t="shared" si="224"/>
        <v>0</v>
      </c>
      <c r="BY124" s="20">
        <f t="shared" si="225"/>
        <v>0</v>
      </c>
    </row>
    <row r="125" spans="2:77" ht="20" customHeight="1" thickBot="1" x14ac:dyDescent="0.25">
      <c r="B125" s="6">
        <f t="shared" si="181"/>
        <v>120</v>
      </c>
      <c r="C125" s="7">
        <f t="shared" si="115"/>
        <v>47939</v>
      </c>
      <c r="D125" s="20">
        <f t="shared" si="182"/>
        <v>0</v>
      </c>
      <c r="E125" s="20">
        <f t="shared" si="183"/>
        <v>0</v>
      </c>
      <c r="F125" s="20">
        <f t="shared" si="184"/>
        <v>0</v>
      </c>
      <c r="G125" s="20">
        <f t="shared" si="185"/>
        <v>0</v>
      </c>
      <c r="I125" s="6">
        <f t="shared" si="76"/>
        <v>120</v>
      </c>
      <c r="J125" s="7">
        <f t="shared" si="117"/>
        <v>47939</v>
      </c>
      <c r="K125" s="20">
        <f t="shared" si="186"/>
        <v>0</v>
      </c>
      <c r="L125" s="20">
        <f t="shared" si="187"/>
        <v>0</v>
      </c>
      <c r="M125" s="20">
        <f t="shared" si="188"/>
        <v>0</v>
      </c>
      <c r="N125" s="20">
        <f t="shared" si="189"/>
        <v>0</v>
      </c>
      <c r="P125" s="6">
        <f t="shared" si="79"/>
        <v>120</v>
      </c>
      <c r="Q125" s="7">
        <f t="shared" si="119"/>
        <v>47939</v>
      </c>
      <c r="R125" s="20">
        <f t="shared" si="190"/>
        <v>0</v>
      </c>
      <c r="S125" s="20">
        <f t="shared" si="191"/>
        <v>0</v>
      </c>
      <c r="T125" s="20">
        <f t="shared" si="192"/>
        <v>0</v>
      </c>
      <c r="U125" s="20">
        <f t="shared" si="193"/>
        <v>0</v>
      </c>
      <c r="W125" s="6">
        <f t="shared" si="82"/>
        <v>120</v>
      </c>
      <c r="X125" s="7">
        <f t="shared" si="121"/>
        <v>47939</v>
      </c>
      <c r="Y125" s="20">
        <f t="shared" si="194"/>
        <v>0</v>
      </c>
      <c r="Z125" s="20">
        <f t="shared" si="195"/>
        <v>0</v>
      </c>
      <c r="AA125" s="20">
        <f t="shared" si="196"/>
        <v>0</v>
      </c>
      <c r="AB125" s="20">
        <f t="shared" si="197"/>
        <v>0</v>
      </c>
      <c r="AD125" s="6">
        <f t="shared" si="85"/>
        <v>120</v>
      </c>
      <c r="AE125" s="7">
        <f t="shared" si="123"/>
        <v>47939</v>
      </c>
      <c r="AF125" s="20">
        <f t="shared" si="198"/>
        <v>0</v>
      </c>
      <c r="AG125" s="20">
        <f t="shared" si="199"/>
        <v>0</v>
      </c>
      <c r="AH125" s="20">
        <f t="shared" si="200"/>
        <v>0</v>
      </c>
      <c r="AI125" s="20">
        <f t="shared" si="201"/>
        <v>0</v>
      </c>
      <c r="AK125" s="6">
        <f t="shared" si="88"/>
        <v>120</v>
      </c>
      <c r="AL125" s="7">
        <f t="shared" si="125"/>
        <v>47939</v>
      </c>
      <c r="AM125" s="20">
        <f t="shared" si="202"/>
        <v>0</v>
      </c>
      <c r="AN125" s="20">
        <f t="shared" si="203"/>
        <v>0</v>
      </c>
      <c r="AO125" s="20">
        <f t="shared" si="204"/>
        <v>0</v>
      </c>
      <c r="AP125" s="20">
        <f t="shared" si="205"/>
        <v>0</v>
      </c>
      <c r="AR125" s="6">
        <f t="shared" si="91"/>
        <v>120</v>
      </c>
      <c r="AS125" s="7">
        <f t="shared" si="127"/>
        <v>47939</v>
      </c>
      <c r="AT125" s="20">
        <f t="shared" si="206"/>
        <v>0</v>
      </c>
      <c r="AU125" s="20">
        <f t="shared" si="207"/>
        <v>0</v>
      </c>
      <c r="AV125" s="20">
        <f t="shared" si="208"/>
        <v>0</v>
      </c>
      <c r="AW125" s="20">
        <f t="shared" si="209"/>
        <v>0</v>
      </c>
      <c r="AY125" s="6">
        <f t="shared" si="94"/>
        <v>120</v>
      </c>
      <c r="AZ125" s="7">
        <f t="shared" si="129"/>
        <v>47939</v>
      </c>
      <c r="BA125" s="20">
        <f t="shared" si="210"/>
        <v>0</v>
      </c>
      <c r="BB125" s="20">
        <f t="shared" si="211"/>
        <v>0</v>
      </c>
      <c r="BC125" s="20">
        <f t="shared" si="212"/>
        <v>0</v>
      </c>
      <c r="BD125" s="20">
        <f t="shared" si="213"/>
        <v>0</v>
      </c>
      <c r="BF125" s="6">
        <f t="shared" si="97"/>
        <v>120</v>
      </c>
      <c r="BG125" s="7">
        <f t="shared" si="131"/>
        <v>47939</v>
      </c>
      <c r="BH125" s="20">
        <f t="shared" si="214"/>
        <v>0</v>
      </c>
      <c r="BI125" s="20">
        <f t="shared" si="215"/>
        <v>0</v>
      </c>
      <c r="BJ125" s="20">
        <f t="shared" si="216"/>
        <v>0</v>
      </c>
      <c r="BK125" s="20">
        <f t="shared" si="217"/>
        <v>0</v>
      </c>
      <c r="BM125" s="6">
        <f t="shared" si="100"/>
        <v>120</v>
      </c>
      <c r="BN125" s="7">
        <f t="shared" si="133"/>
        <v>47939</v>
      </c>
      <c r="BO125" s="20">
        <f t="shared" si="218"/>
        <v>0</v>
      </c>
      <c r="BP125" s="20">
        <f t="shared" si="219"/>
        <v>0</v>
      </c>
      <c r="BQ125" s="20">
        <f t="shared" si="220"/>
        <v>0</v>
      </c>
      <c r="BR125" s="20">
        <f t="shared" si="221"/>
        <v>0</v>
      </c>
      <c r="BT125" s="6">
        <f t="shared" si="103"/>
        <v>120</v>
      </c>
      <c r="BU125" s="7">
        <f t="shared" si="135"/>
        <v>47939</v>
      </c>
      <c r="BV125" s="20">
        <f t="shared" si="222"/>
        <v>0</v>
      </c>
      <c r="BW125" s="20">
        <f t="shared" si="223"/>
        <v>0</v>
      </c>
      <c r="BX125" s="20">
        <f t="shared" si="224"/>
        <v>0</v>
      </c>
      <c r="BY125" s="20">
        <f t="shared" si="225"/>
        <v>0</v>
      </c>
    </row>
    <row r="126" spans="2:77" ht="20" customHeight="1" x14ac:dyDescent="0.2">
      <c r="B126" s="21"/>
      <c r="C126" s="22"/>
      <c r="D126" s="23"/>
      <c r="E126" s="23">
        <f>SUM(E6:E125)</f>
        <v>3276.0495354402669</v>
      </c>
      <c r="F126" s="23"/>
      <c r="G126" s="23">
        <f>SUM(G6:G125)</f>
        <v>6207.0495354402692</v>
      </c>
      <c r="I126" s="21"/>
      <c r="J126" s="22"/>
      <c r="K126" s="23"/>
      <c r="L126" s="23">
        <f>SUM(L6:L125)</f>
        <v>255.35526703688512</v>
      </c>
      <c r="M126" s="23"/>
      <c r="N126" s="23">
        <f>SUM(N6:N125)</f>
        <v>1088.3252670368852</v>
      </c>
      <c r="P126" s="21"/>
      <c r="Q126" s="22"/>
      <c r="R126" s="23"/>
      <c r="S126" s="23">
        <f>SUM(S6:S125)</f>
        <v>6139.7013683124578</v>
      </c>
      <c r="T126" s="23"/>
      <c r="U126" s="23">
        <f>SUM(U6:U125)</f>
        <v>12639.701368312462</v>
      </c>
      <c r="W126" s="21"/>
      <c r="X126" s="22"/>
      <c r="Y126" s="23"/>
      <c r="Z126" s="23">
        <f>SUM(Z6:Z125)</f>
        <v>6704.5777466192003</v>
      </c>
      <c r="AA126" s="23"/>
      <c r="AB126" s="23">
        <f>SUM(AB6:AB125)</f>
        <v>20457.157746619196</v>
      </c>
      <c r="AD126" s="21"/>
      <c r="AE126" s="22"/>
      <c r="AF126" s="23"/>
      <c r="AG126" s="23">
        <f>SUM(AG6:AG125)</f>
        <v>384.51764923402533</v>
      </c>
      <c r="AH126" s="23"/>
      <c r="AI126" s="23">
        <f>SUM(AI6:AI125)</f>
        <v>1584.5176492340252</v>
      </c>
      <c r="AK126" s="21"/>
      <c r="AL126" s="22"/>
      <c r="AM126" s="23"/>
      <c r="AN126" s="23">
        <f>SUM(AN6:AN125)</f>
        <v>0</v>
      </c>
      <c r="AO126" s="23"/>
      <c r="AP126" s="23">
        <f>SUM(AP6:AP125)</f>
        <v>0</v>
      </c>
      <c r="AR126" s="21"/>
      <c r="AS126" s="22"/>
      <c r="AT126" s="23"/>
      <c r="AU126" s="23">
        <f>SUM(AU6:AU125)</f>
        <v>0</v>
      </c>
      <c r="AV126" s="23"/>
      <c r="AW126" s="23">
        <f>SUM(AW6:AW125)</f>
        <v>0</v>
      </c>
      <c r="AY126" s="21"/>
      <c r="AZ126" s="22"/>
      <c r="BA126" s="23"/>
      <c r="BB126" s="23">
        <f>SUM(BB6:BB125)</f>
        <v>0</v>
      </c>
      <c r="BC126" s="23"/>
      <c r="BD126" s="23">
        <f>SUM(BD6:BD125)</f>
        <v>0</v>
      </c>
      <c r="BF126" s="21"/>
      <c r="BG126" s="22"/>
      <c r="BH126" s="23"/>
      <c r="BI126" s="23">
        <f>SUM(BI6:BI125)</f>
        <v>0</v>
      </c>
      <c r="BJ126" s="23"/>
      <c r="BK126" s="23">
        <f>SUM(BK6:BK125)</f>
        <v>0</v>
      </c>
      <c r="BM126" s="21"/>
      <c r="BN126" s="22"/>
      <c r="BO126" s="23"/>
      <c r="BP126" s="23">
        <f>SUM(BP6:BP125)</f>
        <v>0</v>
      </c>
      <c r="BQ126" s="23"/>
      <c r="BR126" s="23">
        <f>SUM(BR6:BR125)</f>
        <v>0</v>
      </c>
      <c r="BT126" s="21"/>
      <c r="BU126" s="22"/>
      <c r="BV126" s="23"/>
      <c r="BW126" s="23">
        <f>SUM(BW6:BW125)</f>
        <v>16760.201566642841</v>
      </c>
      <c r="BX126" s="23"/>
      <c r="BY126" s="23">
        <f>SUM(BY6:BY125)</f>
        <v>41976.75156664283</v>
      </c>
    </row>
  </sheetData>
  <mergeCells count="44">
    <mergeCell ref="AK1:AP1"/>
    <mergeCell ref="B1:G1"/>
    <mergeCell ref="I1:N1"/>
    <mergeCell ref="P1:U1"/>
    <mergeCell ref="W1:AB1"/>
    <mergeCell ref="AD1:AI1"/>
    <mergeCell ref="AR1:AW1"/>
    <mergeCell ref="AY1:BD1"/>
    <mergeCell ref="BF1:BK1"/>
    <mergeCell ref="BM1:BR1"/>
    <mergeCell ref="BT1:BY1"/>
    <mergeCell ref="BM2:BQ2"/>
    <mergeCell ref="BT2:BX2"/>
    <mergeCell ref="B3:F3"/>
    <mergeCell ref="I3:M3"/>
    <mergeCell ref="P3:T3"/>
    <mergeCell ref="AR2:AV2"/>
    <mergeCell ref="AY2:BC2"/>
    <mergeCell ref="BF2:BJ2"/>
    <mergeCell ref="W2:AA2"/>
    <mergeCell ref="AD2:AH2"/>
    <mergeCell ref="AK2:AO2"/>
    <mergeCell ref="B2:F2"/>
    <mergeCell ref="I2:M2"/>
    <mergeCell ref="P2:T2"/>
    <mergeCell ref="BM3:BQ3"/>
    <mergeCell ref="BT3:BX3"/>
    <mergeCell ref="B4:F4"/>
    <mergeCell ref="I4:M4"/>
    <mergeCell ref="P4:T4"/>
    <mergeCell ref="AR3:AV3"/>
    <mergeCell ref="AY3:BC3"/>
    <mergeCell ref="W3:AA3"/>
    <mergeCell ref="AD3:AH3"/>
    <mergeCell ref="AK3:AO3"/>
    <mergeCell ref="W4:AA4"/>
    <mergeCell ref="AD4:AH4"/>
    <mergeCell ref="AK4:AO4"/>
    <mergeCell ref="BF3:BJ3"/>
    <mergeCell ref="BM4:BQ4"/>
    <mergeCell ref="BT4:BX4"/>
    <mergeCell ref="AR4:AV4"/>
    <mergeCell ref="AY4:BC4"/>
    <mergeCell ref="BF4:B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V126"/>
  <sheetViews>
    <sheetView showGridLines="0" workbookViewId="0">
      <pane ySplit="5" topLeftCell="A6" activePane="bottomLeft" state="frozen"/>
      <selection pane="bottomLeft" activeCell="G28" sqref="G28"/>
    </sheetView>
  </sheetViews>
  <sheetFormatPr baseColWidth="10" defaultColWidth="9.1640625" defaultRowHeight="20" customHeight="1" x14ac:dyDescent="0.2"/>
  <cols>
    <col min="1" max="1" width="5.6640625" style="82" customWidth="1"/>
    <col min="2" max="2" width="13.1640625" style="82" bestFit="1" customWidth="1"/>
    <col min="3" max="3" width="13.1640625" style="89" customWidth="1"/>
    <col min="4" max="7" width="15.6640625" style="82" customWidth="1"/>
    <col min="8" max="8" width="15.6640625" style="90" customWidth="1"/>
    <col min="9" max="9" width="15.6640625" style="82" customWidth="1"/>
    <col min="10" max="10" width="5.6640625" style="82" customWidth="1"/>
    <col min="11" max="11" width="13.1640625" style="82" bestFit="1" customWidth="1"/>
    <col min="12" max="12" width="13.1640625" style="89" customWidth="1"/>
    <col min="13" max="16" width="15.6640625" style="82" customWidth="1"/>
    <col min="17" max="17" width="15.6640625" style="90" customWidth="1"/>
    <col min="18" max="18" width="15.6640625" style="82" customWidth="1"/>
    <col min="19" max="19" width="5.6640625" style="82" customWidth="1"/>
    <col min="20" max="20" width="13.1640625" style="82" bestFit="1" customWidth="1"/>
    <col min="21" max="21" width="13.1640625" style="89" customWidth="1"/>
    <col min="22" max="27" width="15.6640625" style="82" customWidth="1"/>
    <col min="28" max="28" width="5.6640625" style="82" customWidth="1"/>
    <col min="29" max="29" width="13.1640625" style="82" bestFit="1" customWidth="1"/>
    <col min="30" max="30" width="13.1640625" style="89" customWidth="1"/>
    <col min="31" max="36" width="15.6640625" style="82" customWidth="1"/>
    <col min="37" max="37" width="5.6640625" style="82" customWidth="1"/>
    <col min="38" max="38" width="13.1640625" style="82" bestFit="1" customWidth="1"/>
    <col min="39" max="39" width="13.1640625" style="89" customWidth="1"/>
    <col min="40" max="45" width="15.6640625" style="82" customWidth="1"/>
    <col min="46" max="46" width="5.6640625" style="82" customWidth="1"/>
    <col min="47" max="47" width="13.1640625" style="82" bestFit="1" customWidth="1"/>
    <col min="48" max="48" width="13.1640625" style="89" customWidth="1"/>
    <col min="49" max="54" width="15.6640625" style="82" customWidth="1"/>
    <col min="55" max="55" width="5.6640625" style="82" customWidth="1"/>
    <col min="56" max="56" width="13.1640625" style="82" bestFit="1" customWidth="1"/>
    <col min="57" max="57" width="13.1640625" style="89" customWidth="1"/>
    <col min="58" max="63" width="15.6640625" style="82" customWidth="1"/>
    <col min="64" max="64" width="5.6640625" style="82" customWidth="1"/>
    <col min="65" max="65" width="13.1640625" style="82" bestFit="1" customWidth="1"/>
    <col min="66" max="66" width="13.1640625" style="89" customWidth="1"/>
    <col min="67" max="72" width="15.6640625" style="82" customWidth="1"/>
    <col min="73" max="73" width="5.6640625" style="82" customWidth="1"/>
    <col min="74" max="74" width="13.1640625" style="82" bestFit="1" customWidth="1"/>
    <col min="75" max="75" width="13.1640625" style="89" customWidth="1"/>
    <col min="76" max="81" width="15.6640625" style="82" customWidth="1"/>
    <col min="82" max="82" width="5.6640625" style="82" customWidth="1"/>
    <col min="83" max="83" width="13.1640625" style="82" bestFit="1" customWidth="1"/>
    <col min="84" max="84" width="13.1640625" style="89" customWidth="1"/>
    <col min="85" max="90" width="15.6640625" style="82" customWidth="1"/>
    <col min="91" max="91" width="5.6640625" style="82" customWidth="1"/>
    <col min="92" max="92" width="13.1640625" style="82" bestFit="1" customWidth="1"/>
    <col min="93" max="93" width="13.1640625" style="89" customWidth="1"/>
    <col min="94" max="99" width="15.6640625" style="82" customWidth="1"/>
    <col min="100" max="100" width="7.5" style="82" hidden="1" customWidth="1"/>
    <col min="101" max="16384" width="9.1640625" style="82"/>
  </cols>
  <sheetData>
    <row r="1" spans="2:100" ht="20" customHeight="1" x14ac:dyDescent="0.2">
      <c r="B1" s="111" t="str">
        <f>Summary!AI3</f>
        <v>American Express</v>
      </c>
      <c r="C1" s="111"/>
      <c r="D1" s="111"/>
      <c r="E1" s="111"/>
      <c r="F1" s="111"/>
      <c r="G1" s="111"/>
      <c r="H1" s="111"/>
      <c r="I1" s="111"/>
      <c r="K1" s="111" t="str">
        <f>Summary!AI4</f>
        <v>Discover</v>
      </c>
      <c r="L1" s="111"/>
      <c r="M1" s="111"/>
      <c r="N1" s="111"/>
      <c r="O1" s="111"/>
      <c r="P1" s="111"/>
      <c r="Q1" s="111"/>
      <c r="R1" s="111"/>
      <c r="T1" s="111" t="str">
        <f>Summary!AI5</f>
        <v>Chase</v>
      </c>
      <c r="U1" s="111"/>
      <c r="V1" s="111"/>
      <c r="W1" s="111"/>
      <c r="X1" s="111"/>
      <c r="Y1" s="111"/>
      <c r="Z1" s="111"/>
      <c r="AA1" s="111"/>
      <c r="AC1" s="111" t="str">
        <f>Summary!AI6</f>
        <v>Citi Bank</v>
      </c>
      <c r="AD1" s="111"/>
      <c r="AE1" s="111"/>
      <c r="AF1" s="111"/>
      <c r="AG1" s="111"/>
      <c r="AH1" s="111"/>
      <c r="AI1" s="111"/>
      <c r="AJ1" s="111"/>
      <c r="AL1" s="111" t="str">
        <f>Summary!AI7</f>
        <v>Bank of America</v>
      </c>
      <c r="AM1" s="111"/>
      <c r="AN1" s="111"/>
      <c r="AO1" s="111"/>
      <c r="AP1" s="111"/>
      <c r="AQ1" s="111"/>
      <c r="AR1" s="111"/>
      <c r="AS1" s="111"/>
      <c r="AU1" s="111" t="str">
        <f>Summary!AI8</f>
        <v/>
      </c>
      <c r="AV1" s="111"/>
      <c r="AW1" s="111"/>
      <c r="AX1" s="111"/>
      <c r="AY1" s="111"/>
      <c r="AZ1" s="111"/>
      <c r="BA1" s="111"/>
      <c r="BB1" s="111"/>
      <c r="BD1" s="111" t="str">
        <f>Summary!AI9</f>
        <v/>
      </c>
      <c r="BE1" s="111"/>
      <c r="BF1" s="111"/>
      <c r="BG1" s="111"/>
      <c r="BH1" s="111"/>
      <c r="BI1" s="111"/>
      <c r="BJ1" s="111"/>
      <c r="BK1" s="111"/>
      <c r="BM1" s="111" t="str">
        <f>Summary!AI10</f>
        <v/>
      </c>
      <c r="BN1" s="111"/>
      <c r="BO1" s="111"/>
      <c r="BP1" s="111"/>
      <c r="BQ1" s="111"/>
      <c r="BR1" s="111"/>
      <c r="BS1" s="111"/>
      <c r="BT1" s="111"/>
      <c r="BV1" s="111" t="str">
        <f>Summary!AI11</f>
        <v/>
      </c>
      <c r="BW1" s="111"/>
      <c r="BX1" s="111"/>
      <c r="BY1" s="111"/>
      <c r="BZ1" s="111"/>
      <c r="CA1" s="111"/>
      <c r="CB1" s="111"/>
      <c r="CC1" s="111"/>
      <c r="CE1" s="111" t="str">
        <f>Summary!AI12</f>
        <v/>
      </c>
      <c r="CF1" s="111"/>
      <c r="CG1" s="111"/>
      <c r="CH1" s="111"/>
      <c r="CI1" s="111"/>
      <c r="CJ1" s="111"/>
      <c r="CK1" s="111"/>
      <c r="CL1" s="111"/>
      <c r="CN1" s="111" t="s">
        <v>21</v>
      </c>
      <c r="CO1" s="111"/>
      <c r="CP1" s="111"/>
      <c r="CQ1" s="111"/>
      <c r="CR1" s="111"/>
      <c r="CS1" s="111"/>
      <c r="CT1" s="111"/>
      <c r="CU1" s="111"/>
    </row>
    <row r="2" spans="2:100" ht="20" customHeight="1" x14ac:dyDescent="0.2">
      <c r="B2" s="114" t="s">
        <v>14</v>
      </c>
      <c r="C2" s="114"/>
      <c r="D2" s="114"/>
      <c r="E2" s="114"/>
      <c r="F2" s="114"/>
      <c r="G2" s="113">
        <f>Summary!AJ3</f>
        <v>2931</v>
      </c>
      <c r="H2" s="113"/>
      <c r="I2" s="113"/>
      <c r="K2" s="114" t="s">
        <v>14</v>
      </c>
      <c r="L2" s="114"/>
      <c r="M2" s="114"/>
      <c r="N2" s="114"/>
      <c r="O2" s="114"/>
      <c r="P2" s="113">
        <f>Summary!AJ4</f>
        <v>832.97</v>
      </c>
      <c r="Q2" s="113"/>
      <c r="R2" s="113"/>
      <c r="T2" s="114" t="s">
        <v>14</v>
      </c>
      <c r="U2" s="114"/>
      <c r="V2" s="114"/>
      <c r="W2" s="114"/>
      <c r="X2" s="114"/>
      <c r="Y2" s="113">
        <f>Summary!AJ5</f>
        <v>6500</v>
      </c>
      <c r="Z2" s="113"/>
      <c r="AA2" s="113"/>
      <c r="AC2" s="114" t="s">
        <v>14</v>
      </c>
      <c r="AD2" s="114"/>
      <c r="AE2" s="114"/>
      <c r="AF2" s="114"/>
      <c r="AG2" s="114"/>
      <c r="AH2" s="113">
        <f>Summary!AJ6</f>
        <v>13752.58</v>
      </c>
      <c r="AI2" s="113"/>
      <c r="AJ2" s="113"/>
      <c r="AL2" s="114" t="s">
        <v>14</v>
      </c>
      <c r="AM2" s="114"/>
      <c r="AN2" s="114"/>
      <c r="AO2" s="114"/>
      <c r="AP2" s="114"/>
      <c r="AQ2" s="113">
        <f>Summary!AJ7</f>
        <v>1200</v>
      </c>
      <c r="AR2" s="113"/>
      <c r="AS2" s="113"/>
      <c r="AU2" s="114" t="s">
        <v>14</v>
      </c>
      <c r="AV2" s="114"/>
      <c r="AW2" s="114"/>
      <c r="AX2" s="114"/>
      <c r="AY2" s="114"/>
      <c r="AZ2" s="113" t="str">
        <f>Summary!AJ8</f>
        <v/>
      </c>
      <c r="BA2" s="113"/>
      <c r="BB2" s="113"/>
      <c r="BD2" s="114" t="s">
        <v>14</v>
      </c>
      <c r="BE2" s="114"/>
      <c r="BF2" s="114"/>
      <c r="BG2" s="114"/>
      <c r="BH2" s="114"/>
      <c r="BI2" s="113" t="str">
        <f>Summary!AJ9</f>
        <v/>
      </c>
      <c r="BJ2" s="113"/>
      <c r="BK2" s="113"/>
      <c r="BM2" s="114" t="s">
        <v>14</v>
      </c>
      <c r="BN2" s="114"/>
      <c r="BO2" s="114"/>
      <c r="BP2" s="114"/>
      <c r="BQ2" s="114"/>
      <c r="BR2" s="113" t="str">
        <f>Summary!AJ10</f>
        <v/>
      </c>
      <c r="BS2" s="113"/>
      <c r="BT2" s="113"/>
      <c r="BV2" s="114" t="s">
        <v>14</v>
      </c>
      <c r="BW2" s="114"/>
      <c r="BX2" s="114"/>
      <c r="BY2" s="114"/>
      <c r="BZ2" s="114"/>
      <c r="CA2" s="113" t="str">
        <f>Summary!AJ11</f>
        <v/>
      </c>
      <c r="CB2" s="113"/>
      <c r="CC2" s="113"/>
      <c r="CE2" s="114" t="s">
        <v>14</v>
      </c>
      <c r="CF2" s="114"/>
      <c r="CG2" s="114"/>
      <c r="CH2" s="114"/>
      <c r="CI2" s="114"/>
      <c r="CJ2" s="113" t="str">
        <f>Summary!AJ12</f>
        <v/>
      </c>
      <c r="CK2" s="113"/>
      <c r="CL2" s="113"/>
      <c r="CN2" s="114" t="s">
        <v>14</v>
      </c>
      <c r="CO2" s="114"/>
      <c r="CP2" s="114"/>
      <c r="CQ2" s="114"/>
      <c r="CR2" s="114"/>
      <c r="CS2" s="113" t="e">
        <f>G2+P2+Y2+AH2+AQ2+AZ2+BI2+BR2+CA2+CJ2</f>
        <v>#VALUE!</v>
      </c>
      <c r="CT2" s="113"/>
      <c r="CU2" s="113"/>
    </row>
    <row r="3" spans="2:100" ht="20" customHeight="1" x14ac:dyDescent="0.2">
      <c r="B3" s="114" t="s">
        <v>15</v>
      </c>
      <c r="C3" s="114"/>
      <c r="D3" s="114"/>
      <c r="E3" s="114"/>
      <c r="F3" s="114"/>
      <c r="G3" s="115">
        <f>Summary!AL3</f>
        <v>0.29549999999999998</v>
      </c>
      <c r="H3" s="115"/>
      <c r="I3" s="115"/>
      <c r="K3" s="114" t="s">
        <v>15</v>
      </c>
      <c r="L3" s="114"/>
      <c r="M3" s="114"/>
      <c r="N3" s="114"/>
      <c r="O3" s="114"/>
      <c r="P3" s="115">
        <f>Summary!AL4</f>
        <v>0.24010000000000001</v>
      </c>
      <c r="Q3" s="115"/>
      <c r="R3" s="115"/>
      <c r="T3" s="114" t="s">
        <v>15</v>
      </c>
      <c r="U3" s="114"/>
      <c r="V3" s="114"/>
      <c r="W3" s="114"/>
      <c r="X3" s="114"/>
      <c r="Y3" s="115">
        <f>Summary!AL5</f>
        <v>0.1721</v>
      </c>
      <c r="Z3" s="115"/>
      <c r="AA3" s="115"/>
      <c r="AC3" s="114" t="s">
        <v>15</v>
      </c>
      <c r="AD3" s="114"/>
      <c r="AE3" s="114"/>
      <c r="AF3" s="114"/>
      <c r="AG3" s="114"/>
      <c r="AH3" s="115">
        <f>Summary!AL6</f>
        <v>0.16839999999999999</v>
      </c>
      <c r="AI3" s="115"/>
      <c r="AJ3" s="115"/>
      <c r="AL3" s="114" t="s">
        <v>15</v>
      </c>
      <c r="AM3" s="114"/>
      <c r="AN3" s="114"/>
      <c r="AO3" s="114"/>
      <c r="AP3" s="114"/>
      <c r="AQ3" s="115">
        <f>Summary!AL7</f>
        <v>0.15640000000000001</v>
      </c>
      <c r="AR3" s="115"/>
      <c r="AS3" s="115"/>
      <c r="AU3" s="114" t="s">
        <v>15</v>
      </c>
      <c r="AV3" s="114"/>
      <c r="AW3" s="114"/>
      <c r="AX3" s="114"/>
      <c r="AY3" s="114"/>
      <c r="AZ3" s="115" t="str">
        <f>Summary!AL8</f>
        <v/>
      </c>
      <c r="BA3" s="115"/>
      <c r="BB3" s="115"/>
      <c r="BD3" s="114" t="s">
        <v>15</v>
      </c>
      <c r="BE3" s="114"/>
      <c r="BF3" s="114"/>
      <c r="BG3" s="114"/>
      <c r="BH3" s="114"/>
      <c r="BI3" s="115" t="str">
        <f>Summary!AL9</f>
        <v/>
      </c>
      <c r="BJ3" s="115"/>
      <c r="BK3" s="115"/>
      <c r="BM3" s="114" t="s">
        <v>15</v>
      </c>
      <c r="BN3" s="114"/>
      <c r="BO3" s="114"/>
      <c r="BP3" s="114"/>
      <c r="BQ3" s="114"/>
      <c r="BR3" s="115" t="str">
        <f>Summary!AL10</f>
        <v/>
      </c>
      <c r="BS3" s="115"/>
      <c r="BT3" s="115"/>
      <c r="BV3" s="114" t="s">
        <v>15</v>
      </c>
      <c r="BW3" s="114"/>
      <c r="BX3" s="114"/>
      <c r="BY3" s="114"/>
      <c r="BZ3" s="114"/>
      <c r="CA3" s="115" t="str">
        <f>Summary!AL11</f>
        <v/>
      </c>
      <c r="CB3" s="115"/>
      <c r="CC3" s="115"/>
      <c r="CE3" s="114" t="s">
        <v>15</v>
      </c>
      <c r="CF3" s="114"/>
      <c r="CG3" s="114"/>
      <c r="CH3" s="114"/>
      <c r="CI3" s="114"/>
      <c r="CJ3" s="115" t="str">
        <f>Summary!AL12</f>
        <v/>
      </c>
      <c r="CK3" s="115"/>
      <c r="CL3" s="115"/>
      <c r="CN3" s="114" t="s">
        <v>15</v>
      </c>
      <c r="CO3" s="114"/>
      <c r="CP3" s="114"/>
      <c r="CQ3" s="114"/>
      <c r="CR3" s="114"/>
      <c r="CS3" s="116">
        <f>AVERAGE(G3,P3,Y3,AH3,AQ3,AZ3,BI3,BR3,CA3,CJ3)</f>
        <v>0.20649999999999999</v>
      </c>
      <c r="CT3" s="116"/>
      <c r="CU3" s="116"/>
    </row>
    <row r="4" spans="2:100" ht="20" customHeight="1" thickBot="1" x14ac:dyDescent="0.25">
      <c r="B4" s="112" t="s">
        <v>3</v>
      </c>
      <c r="C4" s="112"/>
      <c r="D4" s="112"/>
      <c r="E4" s="112"/>
      <c r="F4" s="112"/>
      <c r="G4" s="113">
        <f>Summary!AK3</f>
        <v>88</v>
      </c>
      <c r="H4" s="113"/>
      <c r="I4" s="113"/>
      <c r="K4" s="112" t="s">
        <v>3</v>
      </c>
      <c r="L4" s="112"/>
      <c r="M4" s="112"/>
      <c r="N4" s="112"/>
      <c r="O4" s="112"/>
      <c r="P4" s="113">
        <f>Summary!AK4</f>
        <v>40</v>
      </c>
      <c r="Q4" s="113"/>
      <c r="R4" s="113"/>
      <c r="T4" s="112" t="s">
        <v>3</v>
      </c>
      <c r="U4" s="112"/>
      <c r="V4" s="112"/>
      <c r="W4" s="112"/>
      <c r="X4" s="112"/>
      <c r="Y4" s="113">
        <f>Summary!AK5</f>
        <v>120</v>
      </c>
      <c r="Z4" s="113"/>
      <c r="AA4" s="113"/>
      <c r="AC4" s="112" t="s">
        <v>3</v>
      </c>
      <c r="AD4" s="112"/>
      <c r="AE4" s="112"/>
      <c r="AF4" s="112"/>
      <c r="AG4" s="112"/>
      <c r="AH4" s="113">
        <f>Summary!AK6</f>
        <v>340</v>
      </c>
      <c r="AI4" s="113"/>
      <c r="AJ4" s="113"/>
      <c r="AL4" s="112" t="s">
        <v>3</v>
      </c>
      <c r="AM4" s="112"/>
      <c r="AN4" s="112"/>
      <c r="AO4" s="112"/>
      <c r="AP4" s="112"/>
      <c r="AQ4" s="113">
        <f>Summary!AK7</f>
        <v>36</v>
      </c>
      <c r="AR4" s="113"/>
      <c r="AS4" s="113"/>
      <c r="AU4" s="112" t="s">
        <v>3</v>
      </c>
      <c r="AV4" s="112"/>
      <c r="AW4" s="112"/>
      <c r="AX4" s="112"/>
      <c r="AY4" s="112"/>
      <c r="AZ4" s="113" t="str">
        <f>Summary!AK8</f>
        <v/>
      </c>
      <c r="BA4" s="113"/>
      <c r="BB4" s="113"/>
      <c r="BD4" s="112" t="s">
        <v>3</v>
      </c>
      <c r="BE4" s="112"/>
      <c r="BF4" s="112"/>
      <c r="BG4" s="112"/>
      <c r="BH4" s="112"/>
      <c r="BI4" s="113" t="str">
        <f>Summary!AK9</f>
        <v/>
      </c>
      <c r="BJ4" s="113"/>
      <c r="BK4" s="113"/>
      <c r="BM4" s="112" t="s">
        <v>3</v>
      </c>
      <c r="BN4" s="112"/>
      <c r="BO4" s="112"/>
      <c r="BP4" s="112"/>
      <c r="BQ4" s="112"/>
      <c r="BR4" s="113" t="str">
        <f>Summary!AK10</f>
        <v/>
      </c>
      <c r="BS4" s="113"/>
      <c r="BT4" s="113"/>
      <c r="BV4" s="112" t="s">
        <v>3</v>
      </c>
      <c r="BW4" s="112"/>
      <c r="BX4" s="112"/>
      <c r="BY4" s="112"/>
      <c r="BZ4" s="112"/>
      <c r="CA4" s="113" t="str">
        <f>Summary!AK11</f>
        <v/>
      </c>
      <c r="CB4" s="113"/>
      <c r="CC4" s="113"/>
      <c r="CE4" s="112" t="s">
        <v>3</v>
      </c>
      <c r="CF4" s="112"/>
      <c r="CG4" s="112"/>
      <c r="CH4" s="112"/>
      <c r="CI4" s="112"/>
      <c r="CJ4" s="113" t="str">
        <f>Summary!AK12</f>
        <v/>
      </c>
      <c r="CK4" s="113"/>
      <c r="CL4" s="113"/>
      <c r="CN4" s="112" t="s">
        <v>3</v>
      </c>
      <c r="CO4" s="112"/>
      <c r="CP4" s="112"/>
      <c r="CQ4" s="112"/>
      <c r="CR4" s="112"/>
      <c r="CS4" s="113" t="e">
        <f>G4+P4+Y4+AH4+AQ4+AZ4+BI4+BR4+CA4+CJ4</f>
        <v>#VALUE!</v>
      </c>
      <c r="CT4" s="113"/>
      <c r="CU4" s="113"/>
    </row>
    <row r="5" spans="2:100" ht="35" thickBot="1" x14ac:dyDescent="0.25">
      <c r="B5" s="42" t="s">
        <v>0</v>
      </c>
      <c r="C5" s="42" t="s">
        <v>8</v>
      </c>
      <c r="D5" s="42" t="s">
        <v>9</v>
      </c>
      <c r="E5" s="42" t="s">
        <v>10</v>
      </c>
      <c r="F5" s="42" t="s">
        <v>11</v>
      </c>
      <c r="G5" s="42" t="s">
        <v>3</v>
      </c>
      <c r="H5" s="42" t="s">
        <v>12</v>
      </c>
      <c r="I5" s="42" t="s">
        <v>13</v>
      </c>
      <c r="K5" s="42" t="s">
        <v>0</v>
      </c>
      <c r="L5" s="42" t="s">
        <v>8</v>
      </c>
      <c r="M5" s="42" t="s">
        <v>9</v>
      </c>
      <c r="N5" s="42" t="s">
        <v>10</v>
      </c>
      <c r="O5" s="42" t="s">
        <v>11</v>
      </c>
      <c r="P5" s="42" t="s">
        <v>3</v>
      </c>
      <c r="Q5" s="42" t="s">
        <v>12</v>
      </c>
      <c r="R5" s="42" t="s">
        <v>13</v>
      </c>
      <c r="T5" s="42" t="s">
        <v>0</v>
      </c>
      <c r="U5" s="42" t="s">
        <v>8</v>
      </c>
      <c r="V5" s="42" t="s">
        <v>9</v>
      </c>
      <c r="W5" s="42" t="s">
        <v>10</v>
      </c>
      <c r="X5" s="42" t="s">
        <v>11</v>
      </c>
      <c r="Y5" s="42" t="s">
        <v>3</v>
      </c>
      <c r="Z5" s="42" t="s">
        <v>12</v>
      </c>
      <c r="AA5" s="42" t="s">
        <v>13</v>
      </c>
      <c r="AC5" s="42" t="s">
        <v>0</v>
      </c>
      <c r="AD5" s="42" t="s">
        <v>8</v>
      </c>
      <c r="AE5" s="42" t="s">
        <v>9</v>
      </c>
      <c r="AF5" s="42" t="s">
        <v>10</v>
      </c>
      <c r="AG5" s="42" t="s">
        <v>11</v>
      </c>
      <c r="AH5" s="42" t="s">
        <v>3</v>
      </c>
      <c r="AI5" s="42" t="s">
        <v>12</v>
      </c>
      <c r="AJ5" s="42" t="s">
        <v>13</v>
      </c>
      <c r="AL5" s="42" t="s">
        <v>0</v>
      </c>
      <c r="AM5" s="42" t="s">
        <v>8</v>
      </c>
      <c r="AN5" s="42" t="s">
        <v>9</v>
      </c>
      <c r="AO5" s="42" t="s">
        <v>10</v>
      </c>
      <c r="AP5" s="42" t="s">
        <v>11</v>
      </c>
      <c r="AQ5" s="42" t="s">
        <v>3</v>
      </c>
      <c r="AR5" s="42" t="s">
        <v>12</v>
      </c>
      <c r="AS5" s="42" t="s">
        <v>13</v>
      </c>
      <c r="AU5" s="42" t="s">
        <v>0</v>
      </c>
      <c r="AV5" s="42" t="s">
        <v>8</v>
      </c>
      <c r="AW5" s="42" t="s">
        <v>9</v>
      </c>
      <c r="AX5" s="42" t="s">
        <v>10</v>
      </c>
      <c r="AY5" s="42" t="s">
        <v>11</v>
      </c>
      <c r="AZ5" s="42" t="s">
        <v>3</v>
      </c>
      <c r="BA5" s="42" t="s">
        <v>12</v>
      </c>
      <c r="BB5" s="42" t="s">
        <v>13</v>
      </c>
      <c r="BD5" s="42" t="s">
        <v>0</v>
      </c>
      <c r="BE5" s="42" t="s">
        <v>8</v>
      </c>
      <c r="BF5" s="42" t="s">
        <v>9</v>
      </c>
      <c r="BG5" s="42" t="s">
        <v>10</v>
      </c>
      <c r="BH5" s="42" t="s">
        <v>11</v>
      </c>
      <c r="BI5" s="42" t="s">
        <v>3</v>
      </c>
      <c r="BJ5" s="42" t="s">
        <v>12</v>
      </c>
      <c r="BK5" s="42" t="s">
        <v>13</v>
      </c>
      <c r="BM5" s="42" t="s">
        <v>0</v>
      </c>
      <c r="BN5" s="42" t="s">
        <v>8</v>
      </c>
      <c r="BO5" s="42" t="s">
        <v>9</v>
      </c>
      <c r="BP5" s="42" t="s">
        <v>10</v>
      </c>
      <c r="BQ5" s="42" t="s">
        <v>11</v>
      </c>
      <c r="BR5" s="42" t="s">
        <v>3</v>
      </c>
      <c r="BS5" s="42" t="s">
        <v>12</v>
      </c>
      <c r="BT5" s="42" t="s">
        <v>13</v>
      </c>
      <c r="BV5" s="42" t="s">
        <v>0</v>
      </c>
      <c r="BW5" s="42" t="s">
        <v>8</v>
      </c>
      <c r="BX5" s="42" t="s">
        <v>9</v>
      </c>
      <c r="BY5" s="42" t="s">
        <v>10</v>
      </c>
      <c r="BZ5" s="42" t="s">
        <v>11</v>
      </c>
      <c r="CA5" s="42" t="s">
        <v>3</v>
      </c>
      <c r="CB5" s="42" t="s">
        <v>12</v>
      </c>
      <c r="CC5" s="42" t="s">
        <v>13</v>
      </c>
      <c r="CE5" s="42" t="s">
        <v>0</v>
      </c>
      <c r="CF5" s="42" t="s">
        <v>8</v>
      </c>
      <c r="CG5" s="42" t="s">
        <v>9</v>
      </c>
      <c r="CH5" s="42" t="s">
        <v>10</v>
      </c>
      <c r="CI5" s="42" t="s">
        <v>11</v>
      </c>
      <c r="CJ5" s="42" t="s">
        <v>3</v>
      </c>
      <c r="CK5" s="42" t="s">
        <v>12</v>
      </c>
      <c r="CL5" s="42" t="s">
        <v>13</v>
      </c>
      <c r="CN5" s="42" t="s">
        <v>0</v>
      </c>
      <c r="CO5" s="42" t="s">
        <v>8</v>
      </c>
      <c r="CP5" s="42" t="s">
        <v>9</v>
      </c>
      <c r="CQ5" s="42" t="s">
        <v>10</v>
      </c>
      <c r="CR5" s="42" t="s">
        <v>11</v>
      </c>
      <c r="CS5" s="42" t="s">
        <v>3</v>
      </c>
      <c r="CT5" s="42" t="s">
        <v>12</v>
      </c>
      <c r="CU5" s="42" t="s">
        <v>13</v>
      </c>
    </row>
    <row r="6" spans="2:100" ht="20" customHeight="1" thickBot="1" x14ac:dyDescent="0.25">
      <c r="B6" s="44">
        <v>1</v>
      </c>
      <c r="C6" s="58">
        <f>Summary!N3</f>
        <v>44317</v>
      </c>
      <c r="D6" s="62">
        <f>IF(G2="",0,G2)</f>
        <v>2931</v>
      </c>
      <c r="E6" s="62">
        <f>IF($G$3="",0,D6*$G$3/12)</f>
        <v>72.175875000000005</v>
      </c>
      <c r="F6" s="62">
        <f>SUM(D6:E6)</f>
        <v>3003.1758749999999</v>
      </c>
      <c r="G6" s="62">
        <f>IF(G4="",0,G4)</f>
        <v>88</v>
      </c>
      <c r="H6" s="83">
        <f>Summary!P8</f>
        <v>200</v>
      </c>
      <c r="I6" s="62">
        <f>SUM(G6:H6)</f>
        <v>288</v>
      </c>
      <c r="K6" s="44">
        <v>1</v>
      </c>
      <c r="L6" s="58">
        <f>Summary!N3</f>
        <v>44317</v>
      </c>
      <c r="M6" s="62">
        <f>IF(P2="",0,P2)</f>
        <v>832.97</v>
      </c>
      <c r="N6" s="62">
        <f>IF(P3="",0,M6*$P$3/12)</f>
        <v>16.666341416666668</v>
      </c>
      <c r="O6" s="62">
        <f>SUM(M6:N6)</f>
        <v>849.63634141666671</v>
      </c>
      <c r="P6" s="62">
        <f>IF(P4="",0,P4)</f>
        <v>40</v>
      </c>
      <c r="Q6" s="83">
        <f>IF(H6+G6&gt;0,0,IF((O6-P6)&gt;=$G$4+Summary!$P$8,$G$4+Summary!$P$8,O6-P6))</f>
        <v>0</v>
      </c>
      <c r="R6" s="62">
        <f t="shared" ref="R6:R37" si="0">SUM(P6:Q6)</f>
        <v>40</v>
      </c>
      <c r="T6" s="44">
        <v>1</v>
      </c>
      <c r="U6" s="58">
        <f>Summary!N3</f>
        <v>44317</v>
      </c>
      <c r="V6" s="62">
        <f>IF(Y2="",0,Y2)</f>
        <v>6500</v>
      </c>
      <c r="W6" s="62">
        <f>IF($Y$3="",0,V6*$Y$3/12)</f>
        <v>93.220833333333346</v>
      </c>
      <c r="X6" s="62">
        <f>SUM(V6:W6)</f>
        <v>6593.2208333333338</v>
      </c>
      <c r="Y6" s="62">
        <f>IF(Y4="",0,Y4)</f>
        <v>120</v>
      </c>
      <c r="Z6" s="83">
        <f>IF(H6+Q6+P6+G6&gt;0,0,IF((X6-Y6)&gt;=$G$4+$P$4+Summary!$P$8,$G$4+$P$4+Summary!$P$8,X6-Y6))</f>
        <v>0</v>
      </c>
      <c r="AA6" s="62">
        <f t="shared" ref="AA6:AA37" si="1">SUM(Y6:Z6)</f>
        <v>120</v>
      </c>
      <c r="AC6" s="44">
        <v>1</v>
      </c>
      <c r="AD6" s="58">
        <f>Summary!N3</f>
        <v>44317</v>
      </c>
      <c r="AE6" s="62">
        <f>IF(AH2="",0,AH2)</f>
        <v>13752.58</v>
      </c>
      <c r="AF6" s="62">
        <f>IF($AH$3="",0,AE6*$AH$3/12)</f>
        <v>192.99453933333334</v>
      </c>
      <c r="AG6" s="62">
        <f>SUM(AE6:AF6)</f>
        <v>13945.574539333333</v>
      </c>
      <c r="AH6" s="62">
        <f>IF(AH4="",0,AH4)</f>
        <v>340</v>
      </c>
      <c r="AI6" s="83">
        <f>IF(H6+Q6+Z6+Y6+P6+G6&gt;0,0,IF((AG6-AH6)&gt;=$G$4+$P$4+$Y$4+Summary!$P$8,$G$4+$P$4+$Y$4+Summary!$P$8,AG6-AH6))</f>
        <v>0</v>
      </c>
      <c r="AJ6" s="62">
        <f t="shared" ref="AJ6:AJ37" si="2">SUM(AH6:AI6)</f>
        <v>340</v>
      </c>
      <c r="AL6" s="44">
        <v>1</v>
      </c>
      <c r="AM6" s="58">
        <f>Summary!N3</f>
        <v>44317</v>
      </c>
      <c r="AN6" s="62">
        <f>IF($AQ$2="",0,AQ2)</f>
        <v>1200</v>
      </c>
      <c r="AO6" s="62">
        <f>IF($AQ$3="",0,AN6*$AQ$3/12)</f>
        <v>15.64</v>
      </c>
      <c r="AP6" s="62">
        <f>SUM(AN6:AO6)</f>
        <v>1215.6400000000001</v>
      </c>
      <c r="AQ6" s="62">
        <f>IF(AQ4="",0,AQ4)</f>
        <v>36</v>
      </c>
      <c r="AR6" s="83">
        <f>IF(H6+Q6+Z6+AI6+AH6+Y6+P6+G6&gt;0,0,IF((AP6-AQ6)&gt;=$G$4+$P$4+$Y$4+$AH$4+Summary!$P$8,$G$4+$P$4+$Y$4+$AH$4+Summary!$P$8,AP6-AQ6))</f>
        <v>0</v>
      </c>
      <c r="AS6" s="62">
        <f t="shared" ref="AS6:AS37" si="3">SUM(AQ6:AR6)</f>
        <v>36</v>
      </c>
      <c r="AU6" s="44">
        <v>1</v>
      </c>
      <c r="AV6" s="58">
        <f>Summary!N3</f>
        <v>44317</v>
      </c>
      <c r="AW6" s="62">
        <f>IF(AZ2="",0,AZ2)</f>
        <v>0</v>
      </c>
      <c r="AX6" s="62">
        <f>IF($AZ$3="",0,AW6*$AZ$3/12)</f>
        <v>0</v>
      </c>
      <c r="AY6" s="62">
        <f>SUM(AW6:AX6)</f>
        <v>0</v>
      </c>
      <c r="AZ6" s="62">
        <f>IF(AZ4="",0,AZ4)</f>
        <v>0</v>
      </c>
      <c r="BA6" s="83">
        <f>IF(H6+Q6+Z6+AI6+AR6+AQ6+AH6+Y6+P6+G6&gt;0,0,IF((AY6-AZ6)&gt;=$G$4+$P$4+$Y$4+$AH$4+$AQ$4+Summary!$P$8,$G$4+$P$4+$Y$4+$AH$4+$AQ$4+Summary!$P$8,AY6-AZ6))</f>
        <v>0</v>
      </c>
      <c r="BB6" s="62">
        <f t="shared" ref="BB6:BB37" si="4">SUM(AZ6:BA6)</f>
        <v>0</v>
      </c>
      <c r="BD6" s="44">
        <v>1</v>
      </c>
      <c r="BE6" s="58">
        <f>Summary!N3</f>
        <v>44317</v>
      </c>
      <c r="BF6" s="62">
        <f>IF(BI2="",0,BI2)</f>
        <v>0</v>
      </c>
      <c r="BG6" s="62">
        <f>IF($BI$3="",0,BF6*$BI$3/12)</f>
        <v>0</v>
      </c>
      <c r="BH6" s="62">
        <f>SUM(BF6:BG6)</f>
        <v>0</v>
      </c>
      <c r="BI6" s="62">
        <f>IF(BI4="",0,BI4)</f>
        <v>0</v>
      </c>
      <c r="BJ6" s="83">
        <f>IF(H6+Q6+Z6+AI6+AR6+BA6+AZ6+AQ6+AH6+Y6+P6+G6&gt;0,0,IF((BH6-BI6)&gt;=$G$4+$P$4+$Y$4+$AH$4+$AQ$4+$AZ$4+Summary!$P$8,$G$4+$P$4+$Y$4+$AH$4+$AQ$4+$AZ$4+Summary!$P$8,BH6-BI6))</f>
        <v>0</v>
      </c>
      <c r="BK6" s="62">
        <f t="shared" ref="BK6:BK37" si="5">SUM(BI6:BJ6)</f>
        <v>0</v>
      </c>
      <c r="BM6" s="44">
        <v>1</v>
      </c>
      <c r="BN6" s="58">
        <f>Summary!N3</f>
        <v>44317</v>
      </c>
      <c r="BO6" s="62">
        <f>IF(BR2="",0,BR2)</f>
        <v>0</v>
      </c>
      <c r="BP6" s="62">
        <f>IF($BR$3="",0,BO6*$BR$3/12)</f>
        <v>0</v>
      </c>
      <c r="BQ6" s="62">
        <f>SUM(BO6:BP6)</f>
        <v>0</v>
      </c>
      <c r="BR6" s="62">
        <f>IF(BR4="",0,BR4)</f>
        <v>0</v>
      </c>
      <c r="BS6" s="83">
        <f>IF(H6+Q6+Z6+AI6+AR6+BA6+BJ6+BI6+AZ6+AQ6+AH6+Y6+P6+G6&gt;0,0,IF((BQ6-BR6)&gt;=$G$4+$P$4+$Y$4+$AH$4+$AQ$4+$AZ$4+$BI$4+Summary!$P$8,$G$4+$P$4+$Y$4+$AH$4+$AQ$4+$AZ$4+$BI$4+Summary!$P$8,BQ6-BR6))</f>
        <v>0</v>
      </c>
      <c r="BT6" s="62">
        <f t="shared" ref="BT6:BT37" si="6">SUM(BR6:BS6)</f>
        <v>0</v>
      </c>
      <c r="BV6" s="44">
        <v>1</v>
      </c>
      <c r="BW6" s="58">
        <f>Summary!N3</f>
        <v>44317</v>
      </c>
      <c r="BX6" s="62">
        <f>IF(CA2="",0,CA2)</f>
        <v>0</v>
      </c>
      <c r="BY6" s="62">
        <f>IF($CA$3="",0,BX6*$CA$3/12)</f>
        <v>0</v>
      </c>
      <c r="BZ6" s="62">
        <f>SUM(BX6:BY6)</f>
        <v>0</v>
      </c>
      <c r="CA6" s="62">
        <f>IF(CA4="",0,CA4)</f>
        <v>0</v>
      </c>
      <c r="CB6" s="83">
        <f>IF(H6+Q6+Z6+AI6+AR6+BA6+BJ6+BS6+BR6+BI6+AZ6+AQ6+AH6+Y6+P6+G6&gt;0,0,IF((BZ6-CA6)&gt;=$G$4+$P$4+$Y$4+$AH$4+$AQ$4+$AZ$4+$BI$4+$BR$4+Summary!$P$8,$G$4+$P$4+$Y$4+$AH$4+$AQ$4+$AZ$4+$BI$4+$BR$4+Summary!$P$8,BZ6-CA6))</f>
        <v>0</v>
      </c>
      <c r="CC6" s="62">
        <f t="shared" ref="CC6:CC37" si="7">SUM(CA6:CB6)</f>
        <v>0</v>
      </c>
      <c r="CE6" s="44">
        <v>1</v>
      </c>
      <c r="CF6" s="58">
        <f>Summary!N3</f>
        <v>44317</v>
      </c>
      <c r="CG6" s="62">
        <f>IF(CJ2="",0,CJ2)</f>
        <v>0</v>
      </c>
      <c r="CH6" s="62">
        <f>IF($CJ$3="",0,CG6*$CJ$3/12)</f>
        <v>0</v>
      </c>
      <c r="CI6" s="62">
        <f>SUM(CG6:CH6)</f>
        <v>0</v>
      </c>
      <c r="CJ6" s="62">
        <f>IF(CJ4="",0,CJ4)</f>
        <v>0</v>
      </c>
      <c r="CK6" s="83">
        <f>IF(H6+Q6+Z6+AI6+AR6+BA6+BJ6+BS6+CB6+CA6+BR6+BI6+AZ6+AQ6+AH6+Y6+P6+G6&gt;0,0,IF((CI6-CJ6)&gt;=$G$4+$P$4+$Y$4+$AH$4+$AQ$4+$AZ$4+$BI$4+$BR$4+$CA$4+Summary!$P$8,$G$4+$P$4+$Y$4+$AH$4+$AQ$4+$AZ$4+$BI$4+$BR$4+$CA$4+Summary!$P$8,CI6-CJ6))</f>
        <v>0</v>
      </c>
      <c r="CL6" s="62">
        <f t="shared" ref="CL6:CL37" si="8">SUM(CJ6:CK6)</f>
        <v>0</v>
      </c>
      <c r="CN6" s="44">
        <v>1</v>
      </c>
      <c r="CO6" s="58">
        <f>Summary!N3</f>
        <v>44317</v>
      </c>
      <c r="CP6" s="62">
        <f t="shared" ref="CP6:CP37" si="9">D6+M6+V6+AE6+AN6+AW6+BF6+BO6+BX6+CG6</f>
        <v>25216.550000000003</v>
      </c>
      <c r="CQ6" s="62">
        <f t="shared" ref="CQ6:CQ37" si="10">E6+N6+W6+AF6+AO6+AX6+BG6+BP6+BY6+CH6</f>
        <v>390.69758908333336</v>
      </c>
      <c r="CR6" s="62">
        <f t="shared" ref="CR6:CR37" si="11">F6+O6+X6+AG6+AP6+AY6+BH6+BQ6+BZ6+CI6</f>
        <v>25607.24758908333</v>
      </c>
      <c r="CS6" s="62">
        <f t="shared" ref="CS6:CS37" si="12">G6+P6+Y6+AH6+AQ6+AZ6+BI6+BR6+CA6+CJ6</f>
        <v>624</v>
      </c>
      <c r="CT6" s="62">
        <f t="shared" ref="CT6:CT37" si="13">H6+Q6+Z6+AI6+AR6+BA6+BJ6+BS6+CB6+CK6</f>
        <v>200</v>
      </c>
      <c r="CU6" s="62">
        <f t="shared" ref="CU6:CU37" si="14">I6+R6+AA6+AJ6+AS6+BB6+BK6+BT6+CC6+CL6</f>
        <v>824</v>
      </c>
      <c r="CV6" s="84">
        <f>CO6</f>
        <v>44317</v>
      </c>
    </row>
    <row r="7" spans="2:100" ht="20" customHeight="1" thickBot="1" x14ac:dyDescent="0.25">
      <c r="B7" s="44">
        <f>B6+1</f>
        <v>2</v>
      </c>
      <c r="C7" s="58">
        <f>EDATE(C6,1)</f>
        <v>44348</v>
      </c>
      <c r="D7" s="62">
        <f>F6-I6</f>
        <v>2715.1758749999999</v>
      </c>
      <c r="E7" s="62">
        <f t="shared" ref="E7:E70" si="15">IF($G$3="",0,D7*$G$3/12)</f>
        <v>66.861205921874998</v>
      </c>
      <c r="F7" s="62">
        <f>SUM(D7:E7)</f>
        <v>2782.0370809218748</v>
      </c>
      <c r="G7" s="62">
        <f t="shared" ref="G7:G70" si="16">IF(F7=0,0,IF(F7&lt;G6,F7,G6))</f>
        <v>88</v>
      </c>
      <c r="H7" s="83">
        <f>IF((F7-G7)&gt;=H6,H6,F7-G7)</f>
        <v>200</v>
      </c>
      <c r="I7" s="62">
        <f>SUM(G7:H7)</f>
        <v>288</v>
      </c>
      <c r="K7" s="44">
        <f>K6+1</f>
        <v>2</v>
      </c>
      <c r="L7" s="58">
        <f>EDATE(L6,1)</f>
        <v>44348</v>
      </c>
      <c r="M7" s="62">
        <f t="shared" ref="M7:M38" si="17">O6-R6</f>
        <v>809.63634141666671</v>
      </c>
      <c r="N7" s="62">
        <f t="shared" ref="N7:N70" si="18">IF(P4="",0,M7*$P$3/12)</f>
        <v>16.19947379784514</v>
      </c>
      <c r="O7" s="62">
        <f>SUM(M7:N7)</f>
        <v>825.83581521451185</v>
      </c>
      <c r="P7" s="62">
        <f t="shared" ref="P7:P70" si="19">IF(O7=0,0,IF(O7&lt;P6,O7,P6))</f>
        <v>40</v>
      </c>
      <c r="Q7" s="83">
        <f>IF(H7+G7&gt;0,0,IF((O7-P7)&gt;=$G$4+Summary!$P$8,$G$4+Summary!$P$8,O7-P7))</f>
        <v>0</v>
      </c>
      <c r="R7" s="62">
        <f t="shared" si="0"/>
        <v>40</v>
      </c>
      <c r="T7" s="44">
        <f t="shared" ref="T7:T70" si="20">T6+1</f>
        <v>2</v>
      </c>
      <c r="U7" s="58">
        <f>EDATE(U6,1)</f>
        <v>44348</v>
      </c>
      <c r="V7" s="62">
        <f t="shared" ref="V7:V38" si="21">X6-AA6</f>
        <v>6473.2208333333338</v>
      </c>
      <c r="W7" s="62">
        <f t="shared" ref="W7:W70" si="22">IF($Y$3="",0,V7*$Y$3/12)</f>
        <v>92.836775451388903</v>
      </c>
      <c r="X7" s="62">
        <f>SUM(V7:W7)</f>
        <v>6566.057608784723</v>
      </c>
      <c r="Y7" s="62">
        <f t="shared" ref="Y7:Y70" si="23">IF(X7=0,0,IF(X7&lt;Y6,X7,Y6))</f>
        <v>120</v>
      </c>
      <c r="Z7" s="83">
        <f>IF(H7+Q7+P7+G7&gt;0,0,IF((X7-Y7)&gt;=$G$4+$P$4+Summary!$P$8,$G$4+$P$4+Summary!$P$8,X7-Y7))</f>
        <v>0</v>
      </c>
      <c r="AA7" s="62">
        <f t="shared" si="1"/>
        <v>120</v>
      </c>
      <c r="AC7" s="44">
        <f t="shared" ref="AC7:AC70" si="24">AC6+1</f>
        <v>2</v>
      </c>
      <c r="AD7" s="58">
        <f>EDATE(AD6,1)</f>
        <v>44348</v>
      </c>
      <c r="AE7" s="62">
        <f t="shared" ref="AE7:AE38" si="25">AG6-AJ6</f>
        <v>13605.574539333333</v>
      </c>
      <c r="AF7" s="62">
        <f t="shared" ref="AF7:AF70" si="26">IF($AH$3="",0,AE7*$AH$3/12)</f>
        <v>190.93156270197775</v>
      </c>
      <c r="AG7" s="62">
        <f>SUM(AE7:AF7)</f>
        <v>13796.50610203531</v>
      </c>
      <c r="AH7" s="62">
        <f t="shared" ref="AH7:AH70" si="27">IF(AG7=0,0,IF(AG7&lt;AH6,AG7,AH6))</f>
        <v>340</v>
      </c>
      <c r="AI7" s="83">
        <f>IF(H7+Q7+Z7+Y7+P7+G7&gt;0,0,IF((AG7-AH7)&gt;=$G$4+$P$4+$Y$4+Summary!$P$8,$G$4+$P$4+$Y$4+Summary!$P$8,AG7-AH7))</f>
        <v>0</v>
      </c>
      <c r="AJ7" s="62">
        <f t="shared" si="2"/>
        <v>340</v>
      </c>
      <c r="AL7" s="44">
        <f t="shared" ref="AL7:AL70" si="28">AL6+1</f>
        <v>2</v>
      </c>
      <c r="AM7" s="58">
        <f>EDATE(AM6,1)</f>
        <v>44348</v>
      </c>
      <c r="AN7" s="62">
        <f t="shared" ref="AN7:AN38" si="29">AP6-AS6</f>
        <v>1179.6400000000001</v>
      </c>
      <c r="AO7" s="62">
        <f t="shared" ref="AO7:AO70" si="30">IF($AQ$3="",0,AN7*$AQ$3/12)</f>
        <v>15.374641333333336</v>
      </c>
      <c r="AP7" s="62">
        <f>SUM(AN7:AO7)</f>
        <v>1195.0146413333334</v>
      </c>
      <c r="AQ7" s="62">
        <f t="shared" ref="AQ7:AQ70" si="31">IF(AP7=0,0,IF(AP7&lt;AQ6,AP7,AQ6))</f>
        <v>36</v>
      </c>
      <c r="AR7" s="83">
        <f>IF(H7+Q7+Z7+AI7+AH7+Y7+P7+G7&gt;0,0,IF((AP7-AQ7)&gt;=$G$4+$P$4+$Y$4+$AH$4+Summary!$P$8,$G$4+$P$4+$Y$4+$AH$4+Summary!$P$8,AP7-AQ7))</f>
        <v>0</v>
      </c>
      <c r="AS7" s="62">
        <f t="shared" si="3"/>
        <v>36</v>
      </c>
      <c r="AU7" s="44">
        <f t="shared" ref="AU7:AU70" si="32">AU6+1</f>
        <v>2</v>
      </c>
      <c r="AV7" s="58">
        <f>EDATE(AV6,1)</f>
        <v>44348</v>
      </c>
      <c r="AW7" s="62">
        <f t="shared" ref="AW7:AW38" si="33">AY6-BB6</f>
        <v>0</v>
      </c>
      <c r="AX7" s="62">
        <f t="shared" ref="AX7:AX70" si="34">IF($AZ$3="",0,AW7*$AZ$3/12)</f>
        <v>0</v>
      </c>
      <c r="AY7" s="62">
        <f>SUM(AW7:AX7)</f>
        <v>0</v>
      </c>
      <c r="AZ7" s="62">
        <f t="shared" ref="AZ7:AZ70" si="35">IF(AY7=0,0,IF(AY7&lt;AZ6,AY7,AZ6))</f>
        <v>0</v>
      </c>
      <c r="BA7" s="83">
        <f>IF(H7+Q7+Z7+AI7+AR7+AQ7+AH7+Y7+P7+G7&gt;0,0,IF((AY7-AZ7)&gt;=$G$4+$P$4+$Y$4+$AH$4+$AQ$4+Summary!$P$8,$G$4+$P$4+$Y$4+$AH$4+$AQ$4+Summary!$P$8,AY7-AZ7))</f>
        <v>0</v>
      </c>
      <c r="BB7" s="62">
        <f t="shared" si="4"/>
        <v>0</v>
      </c>
      <c r="BD7" s="44">
        <f t="shared" ref="BD7:BD70" si="36">BD6+1</f>
        <v>2</v>
      </c>
      <c r="BE7" s="58">
        <f>EDATE(BE6,1)</f>
        <v>44348</v>
      </c>
      <c r="BF7" s="62">
        <f t="shared" ref="BF7:BF38" si="37">BH6-BK6</f>
        <v>0</v>
      </c>
      <c r="BG7" s="62">
        <f t="shared" ref="BG7:BG70" si="38">IF($BI$3="",0,BF7*$BI$3/12)</f>
        <v>0</v>
      </c>
      <c r="BH7" s="62">
        <f>SUM(BF7:BG7)</f>
        <v>0</v>
      </c>
      <c r="BI7" s="62">
        <f t="shared" ref="BI7:BI70" si="39">IF(BH7=0,0,IF(BH7&lt;BI6,BH7,BI6))</f>
        <v>0</v>
      </c>
      <c r="BJ7" s="83">
        <f>IF(H7+Q7+Z7+AI7+AR7+BA7+AZ7+AQ7+AH7+Y7+P7+G7&gt;0,0,IF((BH7-BI7)&gt;=$G$4+$P$4+$Y$4+$AH$4+$AQ$4+$AZ$4+Summary!$P$8,$G$4+$P$4+$Y$4+$AH$4+$AQ$4+$AZ$4+Summary!$P$8,BH7-BI7))</f>
        <v>0</v>
      </c>
      <c r="BK7" s="62">
        <f t="shared" si="5"/>
        <v>0</v>
      </c>
      <c r="BM7" s="44">
        <f t="shared" ref="BM7:BM70" si="40">BM6+1</f>
        <v>2</v>
      </c>
      <c r="BN7" s="58">
        <f>EDATE(BN6,1)</f>
        <v>44348</v>
      </c>
      <c r="BO7" s="62">
        <f t="shared" ref="BO7:BO38" si="41">BQ6-BT6</f>
        <v>0</v>
      </c>
      <c r="BP7" s="62">
        <f t="shared" ref="BP7:BP70" si="42">IF($BR$3="",0,BO7*$BR$3/12)</f>
        <v>0</v>
      </c>
      <c r="BQ7" s="62">
        <f>SUM(BO7:BP7)</f>
        <v>0</v>
      </c>
      <c r="BR7" s="62">
        <f t="shared" ref="BR7:BR70" si="43">IF(BQ7=0,0,IF(BQ7&lt;BR6,BQ7,BR6))</f>
        <v>0</v>
      </c>
      <c r="BS7" s="83">
        <f>IF(H7+Q7+Z7+AI7+AR7+BA7+BJ7+BI7+AZ7+AQ7+AH7+Y7+P7+G7&gt;0,0,IF((BQ7-BR7)&gt;=$G$4+$P$4+$Y$4+$AH$4+$AQ$4+$AZ$4+$BI$4+Summary!$P$8,$G$4+$P$4+$Y$4+$AH$4+$AQ$4+$AZ$4+$BI$4+Summary!$P$8,BQ7-BR7))</f>
        <v>0</v>
      </c>
      <c r="BT7" s="62">
        <f t="shared" si="6"/>
        <v>0</v>
      </c>
      <c r="BV7" s="44">
        <f t="shared" ref="BV7:BV70" si="44">BV6+1</f>
        <v>2</v>
      </c>
      <c r="BW7" s="58">
        <f>EDATE(BW6,1)</f>
        <v>44348</v>
      </c>
      <c r="BX7" s="62">
        <f t="shared" ref="BX7:BX38" si="45">BZ6-CC6</f>
        <v>0</v>
      </c>
      <c r="BY7" s="62">
        <f t="shared" ref="BY7:BY70" si="46">IF($CA$3="",0,BX7*$CA$3/12)</f>
        <v>0</v>
      </c>
      <c r="BZ7" s="62">
        <f>SUM(BX7:BY7)</f>
        <v>0</v>
      </c>
      <c r="CA7" s="62">
        <f t="shared" ref="CA7:CA70" si="47">IF(BZ7=0,0,IF(BZ7&lt;CA6,BZ7,CA6))</f>
        <v>0</v>
      </c>
      <c r="CB7" s="83">
        <f>IF(H7+Q7+Z7+AI7+AR7+BA7+BJ7+BS7+BR7+BI7+AZ7+AQ7+AH7+Y7+P7+G7&gt;0,0,IF((BZ7-CA7)&gt;=$G$4+$P$4+$Y$4+$AH$4+$AQ$4+$AZ$4+$BI$4+$BR$4+Summary!$P$8,$G$4+$P$4+$Y$4+$AH$4+$AQ$4+$AZ$4+$BI$4+$BR$4+Summary!$P$8,BZ7-CA7))</f>
        <v>0</v>
      </c>
      <c r="CC7" s="62">
        <f t="shared" si="7"/>
        <v>0</v>
      </c>
      <c r="CE7" s="44">
        <f t="shared" ref="CE7:CE70" si="48">CE6+1</f>
        <v>2</v>
      </c>
      <c r="CF7" s="58">
        <f>EDATE(CF6,1)</f>
        <v>44348</v>
      </c>
      <c r="CG7" s="62">
        <f t="shared" ref="CG7:CG38" si="49">CI6-CL6</f>
        <v>0</v>
      </c>
      <c r="CH7" s="62">
        <f t="shared" ref="CH7:CH70" si="50">IF($CJ$3="",0,CG7*$CJ$3/12)</f>
        <v>0</v>
      </c>
      <c r="CI7" s="62">
        <f>SUM(CG7:CH7)</f>
        <v>0</v>
      </c>
      <c r="CJ7" s="62">
        <f t="shared" ref="CJ7:CJ70" si="51">IF(CI7=0,0,IF(CI7&lt;CJ6,CI7,CJ6))</f>
        <v>0</v>
      </c>
      <c r="CK7" s="83">
        <f>IF(H7+Q7+Z7+AI7+AR7+BA7+BJ7+BS7+CB7+CA7+BR7+BI7+AZ7+AQ7+AH7+Y7+P7+G7&gt;0,0,IF((CI7-CJ7)&gt;=$G$4+$P$4+$Y$4+$AH$4+$AQ$4+$AZ$4+$BI$4+$BR$4+$CA$4+Summary!$P$8,$G$4+$P$4+$Y$4+$AH$4+$AQ$4+$AZ$4+$BI$4+$BR$4+$CA$4+Summary!$P$8,CI7-CJ7))</f>
        <v>0</v>
      </c>
      <c r="CL7" s="62">
        <f t="shared" si="8"/>
        <v>0</v>
      </c>
      <c r="CN7" s="44">
        <f t="shared" ref="CN7:CN70" si="52">CN6+1</f>
        <v>2</v>
      </c>
      <c r="CO7" s="58">
        <f>EDATE(CO6,1)</f>
        <v>44348</v>
      </c>
      <c r="CP7" s="62">
        <f t="shared" si="9"/>
        <v>24783.24758908333</v>
      </c>
      <c r="CQ7" s="62">
        <f t="shared" si="10"/>
        <v>382.20365920642013</v>
      </c>
      <c r="CR7" s="62">
        <f t="shared" si="11"/>
        <v>25165.451248289755</v>
      </c>
      <c r="CS7" s="62">
        <f t="shared" si="12"/>
        <v>624</v>
      </c>
      <c r="CT7" s="62">
        <f t="shared" si="13"/>
        <v>200</v>
      </c>
      <c r="CU7" s="62">
        <f t="shared" si="14"/>
        <v>824</v>
      </c>
      <c r="CV7" s="84">
        <f t="shared" ref="CV7:CV70" si="53">CO7</f>
        <v>44348</v>
      </c>
    </row>
    <row r="8" spans="2:100" ht="20" customHeight="1" thickBot="1" x14ac:dyDescent="0.25">
      <c r="B8" s="44">
        <f t="shared" ref="B8:B71" si="54">B7+1</f>
        <v>3</v>
      </c>
      <c r="C8" s="58">
        <f>EDATE(C7,1)</f>
        <v>44378</v>
      </c>
      <c r="D8" s="62">
        <f>F7-I7</f>
        <v>2494.0370809218748</v>
      </c>
      <c r="E8" s="62">
        <f t="shared" si="15"/>
        <v>61.415663117701165</v>
      </c>
      <c r="F8" s="62">
        <f>SUM(D8:E8)</f>
        <v>2555.4527440395759</v>
      </c>
      <c r="G8" s="62">
        <f t="shared" si="16"/>
        <v>88</v>
      </c>
      <c r="H8" s="83">
        <f>IF((F8-G8)&gt;=H7,H7,F8-G8)</f>
        <v>200</v>
      </c>
      <c r="I8" s="62">
        <f>SUM(G8:H8)</f>
        <v>288</v>
      </c>
      <c r="K8" s="44">
        <f t="shared" ref="K8:K71" si="55">K7+1</f>
        <v>3</v>
      </c>
      <c r="L8" s="58">
        <f>EDATE(L7,1)</f>
        <v>44378</v>
      </c>
      <c r="M8" s="62">
        <f t="shared" si="17"/>
        <v>785.83581521451185</v>
      </c>
      <c r="N8" s="62">
        <f t="shared" si="18"/>
        <v>15.723264936083693</v>
      </c>
      <c r="O8" s="62">
        <f>SUM(M8:N8)</f>
        <v>801.55908015059549</v>
      </c>
      <c r="P8" s="62">
        <f t="shared" si="19"/>
        <v>40</v>
      </c>
      <c r="Q8" s="83">
        <f>IF(H8+G8&gt;0,0,IF((O8-P8)&gt;=$G$4+Summary!$P$8,$G$4+Summary!$P$8,O8-P8))</f>
        <v>0</v>
      </c>
      <c r="R8" s="62">
        <f t="shared" si="0"/>
        <v>40</v>
      </c>
      <c r="T8" s="44">
        <f t="shared" si="20"/>
        <v>3</v>
      </c>
      <c r="U8" s="58">
        <f>EDATE(U7,1)</f>
        <v>44378</v>
      </c>
      <c r="V8" s="62">
        <f t="shared" si="21"/>
        <v>6446.057608784723</v>
      </c>
      <c r="W8" s="62">
        <f t="shared" si="22"/>
        <v>92.447209539320909</v>
      </c>
      <c r="X8" s="62">
        <f>SUM(V8:W8)</f>
        <v>6538.5048183240442</v>
      </c>
      <c r="Y8" s="62">
        <f t="shared" si="23"/>
        <v>120</v>
      </c>
      <c r="Z8" s="83">
        <f>IF(H8+Q8+P8+G8&gt;0,0,IF((X8-Y8)&gt;=$G$4+$P$4+Summary!$P$8,$G$4+$P$4+Summary!$P$8,X8-Y8))</f>
        <v>0</v>
      </c>
      <c r="AA8" s="62">
        <f t="shared" si="1"/>
        <v>120</v>
      </c>
      <c r="AC8" s="44">
        <f t="shared" si="24"/>
        <v>3</v>
      </c>
      <c r="AD8" s="58">
        <f>EDATE(AD7,1)</f>
        <v>44378</v>
      </c>
      <c r="AE8" s="62">
        <f t="shared" si="25"/>
        <v>13456.50610203531</v>
      </c>
      <c r="AF8" s="62">
        <f t="shared" si="26"/>
        <v>188.8396356318955</v>
      </c>
      <c r="AG8" s="62">
        <f>SUM(AE8:AF8)</f>
        <v>13645.345737667205</v>
      </c>
      <c r="AH8" s="62">
        <f t="shared" si="27"/>
        <v>340</v>
      </c>
      <c r="AI8" s="83">
        <f>IF(H8+Q8+Z8+Y8+P8+G8&gt;0,0,IF((AG8-AH8)&gt;=$G$4+$P$4+$Y$4+Summary!$P$8,$G$4+$P$4+$Y$4+Summary!$P$8,AG8-AH8))</f>
        <v>0</v>
      </c>
      <c r="AJ8" s="62">
        <f t="shared" si="2"/>
        <v>340</v>
      </c>
      <c r="AL8" s="44">
        <f t="shared" si="28"/>
        <v>3</v>
      </c>
      <c r="AM8" s="58">
        <f>EDATE(AM7,1)</f>
        <v>44378</v>
      </c>
      <c r="AN8" s="62">
        <f t="shared" si="29"/>
        <v>1159.0146413333334</v>
      </c>
      <c r="AO8" s="62">
        <f t="shared" si="30"/>
        <v>15.105824158711114</v>
      </c>
      <c r="AP8" s="62">
        <f>SUM(AN8:AO8)</f>
        <v>1174.1204654920446</v>
      </c>
      <c r="AQ8" s="62">
        <f t="shared" si="31"/>
        <v>36</v>
      </c>
      <c r="AR8" s="83">
        <f>IF(H8+Q8+Z8+AI8+AH8+Y8+P8+G8&gt;0,0,IF((AP8-AQ8)&gt;=$G$4+$P$4+$Y$4+$AH$4+Summary!$P$8,$G$4+$P$4+$Y$4+$AH$4+Summary!$P$8,AP8-AQ8))</f>
        <v>0</v>
      </c>
      <c r="AS8" s="62">
        <f t="shared" si="3"/>
        <v>36</v>
      </c>
      <c r="AU8" s="44">
        <f t="shared" si="32"/>
        <v>3</v>
      </c>
      <c r="AV8" s="58">
        <f>EDATE(AV7,1)</f>
        <v>44378</v>
      </c>
      <c r="AW8" s="62">
        <f t="shared" si="33"/>
        <v>0</v>
      </c>
      <c r="AX8" s="62">
        <f t="shared" si="34"/>
        <v>0</v>
      </c>
      <c r="AY8" s="62">
        <f>SUM(AW8:AX8)</f>
        <v>0</v>
      </c>
      <c r="AZ8" s="62">
        <f t="shared" si="35"/>
        <v>0</v>
      </c>
      <c r="BA8" s="83">
        <f>IF(H8+Q8+Z8+AI8+AR8+AQ8+AH8+Y8+P8+G8&gt;0,0,IF((AY8-AZ8)&gt;=$G$4+$P$4+$Y$4+$AH$4+$AQ$4+Summary!$P$8,$G$4+$P$4+$Y$4+$AH$4+$AQ$4+Summary!$P$8,AY8-AZ8))</f>
        <v>0</v>
      </c>
      <c r="BB8" s="62">
        <f t="shared" si="4"/>
        <v>0</v>
      </c>
      <c r="BD8" s="44">
        <f t="shared" si="36"/>
        <v>3</v>
      </c>
      <c r="BE8" s="58">
        <f>EDATE(BE7,1)</f>
        <v>44378</v>
      </c>
      <c r="BF8" s="62">
        <f t="shared" si="37"/>
        <v>0</v>
      </c>
      <c r="BG8" s="62">
        <f t="shared" si="38"/>
        <v>0</v>
      </c>
      <c r="BH8" s="62">
        <f>SUM(BF8:BG8)</f>
        <v>0</v>
      </c>
      <c r="BI8" s="62">
        <f t="shared" si="39"/>
        <v>0</v>
      </c>
      <c r="BJ8" s="83">
        <f>IF(H8+Q8+Z8+AI8+AR8+BA8+AZ8+AQ8+AH8+Y8+P8+G8&gt;0,0,IF((BH8-BI8)&gt;=$G$4+$P$4+$Y$4+$AH$4+$AQ$4+$AZ$4+Summary!$P$8,$G$4+$P$4+$Y$4+$AH$4+$AQ$4+$AZ$4+Summary!$P$8,BH8-BI8))</f>
        <v>0</v>
      </c>
      <c r="BK8" s="62">
        <f t="shared" si="5"/>
        <v>0</v>
      </c>
      <c r="BM8" s="44">
        <f t="shared" si="40"/>
        <v>3</v>
      </c>
      <c r="BN8" s="58">
        <f>EDATE(BN7,1)</f>
        <v>44378</v>
      </c>
      <c r="BO8" s="62">
        <f t="shared" si="41"/>
        <v>0</v>
      </c>
      <c r="BP8" s="62">
        <f t="shared" si="42"/>
        <v>0</v>
      </c>
      <c r="BQ8" s="62">
        <f>SUM(BO8:BP8)</f>
        <v>0</v>
      </c>
      <c r="BR8" s="62">
        <f t="shared" si="43"/>
        <v>0</v>
      </c>
      <c r="BS8" s="83">
        <f>IF(H8+Q8+Z8+AI8+AR8+BA8+BJ8+BI8+AZ8+AQ8+AH8+Y8+P8+G8&gt;0,0,IF((BQ8-BR8)&gt;=$G$4+$P$4+$Y$4+$AH$4+$AQ$4+$AZ$4+$BI$4+Summary!$P$8,$G$4+$P$4+$Y$4+$AH$4+$AQ$4+$AZ$4+$BI$4+Summary!$P$8,BQ8-BR8))</f>
        <v>0</v>
      </c>
      <c r="BT8" s="62">
        <f t="shared" si="6"/>
        <v>0</v>
      </c>
      <c r="BV8" s="44">
        <f t="shared" si="44"/>
        <v>3</v>
      </c>
      <c r="BW8" s="58">
        <f>EDATE(BW7,1)</f>
        <v>44378</v>
      </c>
      <c r="BX8" s="62">
        <f t="shared" si="45"/>
        <v>0</v>
      </c>
      <c r="BY8" s="62">
        <f t="shared" si="46"/>
        <v>0</v>
      </c>
      <c r="BZ8" s="62">
        <f>SUM(BX8:BY8)</f>
        <v>0</v>
      </c>
      <c r="CA8" s="62">
        <f t="shared" si="47"/>
        <v>0</v>
      </c>
      <c r="CB8" s="83">
        <f>IF(H8+Q8+Z8+AI8+AR8+BA8+BJ8+BS8+BR8+BI8+AZ8+AQ8+AH8+Y8+P8+G8&gt;0,0,IF((BZ8-CA8)&gt;=$G$4+$P$4+$Y$4+$AH$4+$AQ$4+$AZ$4+$BI$4+$BR$4+Summary!$P$8,$G$4+$P$4+$Y$4+$AH$4+$AQ$4+$AZ$4+$BI$4+$BR$4+Summary!$P$8,BZ8-CA8))</f>
        <v>0</v>
      </c>
      <c r="CC8" s="62">
        <f t="shared" si="7"/>
        <v>0</v>
      </c>
      <c r="CE8" s="44">
        <f t="shared" si="48"/>
        <v>3</v>
      </c>
      <c r="CF8" s="58">
        <f>EDATE(CF7,1)</f>
        <v>44378</v>
      </c>
      <c r="CG8" s="62">
        <f t="shared" si="49"/>
        <v>0</v>
      </c>
      <c r="CH8" s="62">
        <f t="shared" si="50"/>
        <v>0</v>
      </c>
      <c r="CI8" s="62">
        <f>SUM(CG8:CH8)</f>
        <v>0</v>
      </c>
      <c r="CJ8" s="62">
        <f t="shared" si="51"/>
        <v>0</v>
      </c>
      <c r="CK8" s="83">
        <f>IF(H8+Q8+Z8+AI8+AR8+BA8+BJ8+BS8+CB8+CA8+BR8+BI8+AZ8+AQ8+AH8+Y8+P8+G8&gt;0,0,IF((CI8-CJ8)&gt;=$G$4+$P$4+$Y$4+$AH$4+$AQ$4+$AZ$4+$BI$4+$BR$4+$CA$4+Summary!$P$8,$G$4+$P$4+$Y$4+$AH$4+$AQ$4+$AZ$4+$BI$4+$BR$4+$CA$4+Summary!$P$8,CI8-CJ8))</f>
        <v>0</v>
      </c>
      <c r="CL8" s="62">
        <f t="shared" si="8"/>
        <v>0</v>
      </c>
      <c r="CN8" s="44">
        <f t="shared" si="52"/>
        <v>3</v>
      </c>
      <c r="CO8" s="58">
        <f>EDATE(CO7,1)</f>
        <v>44378</v>
      </c>
      <c r="CP8" s="62">
        <f t="shared" si="9"/>
        <v>24341.451248289755</v>
      </c>
      <c r="CQ8" s="62">
        <f t="shared" si="10"/>
        <v>373.53159738371244</v>
      </c>
      <c r="CR8" s="62">
        <f t="shared" si="11"/>
        <v>24714.982845673465</v>
      </c>
      <c r="CS8" s="62">
        <f t="shared" si="12"/>
        <v>624</v>
      </c>
      <c r="CT8" s="62">
        <f t="shared" si="13"/>
        <v>200</v>
      </c>
      <c r="CU8" s="62">
        <f t="shared" si="14"/>
        <v>824</v>
      </c>
      <c r="CV8" s="84">
        <f t="shared" si="53"/>
        <v>44378</v>
      </c>
    </row>
    <row r="9" spans="2:100" ht="20" customHeight="1" thickBot="1" x14ac:dyDescent="0.25">
      <c r="B9" s="44">
        <f t="shared" si="54"/>
        <v>4</v>
      </c>
      <c r="C9" s="58">
        <f>EDATE(C8,1)</f>
        <v>44409</v>
      </c>
      <c r="D9" s="62">
        <f>F8-I8</f>
        <v>2267.4527440395759</v>
      </c>
      <c r="E9" s="62">
        <f t="shared" si="15"/>
        <v>55.83602382197455</v>
      </c>
      <c r="F9" s="62">
        <f>SUM(D9:E9)</f>
        <v>2323.2887678615507</v>
      </c>
      <c r="G9" s="62">
        <f t="shared" si="16"/>
        <v>88</v>
      </c>
      <c r="H9" s="83">
        <f>IF((F9-G9)&gt;=H8,H8,F9-G9)</f>
        <v>200</v>
      </c>
      <c r="I9" s="62">
        <f>SUM(G9:H9)</f>
        <v>288</v>
      </c>
      <c r="K9" s="44">
        <f t="shared" si="55"/>
        <v>4</v>
      </c>
      <c r="L9" s="58">
        <f>EDATE(L8,1)</f>
        <v>44409</v>
      </c>
      <c r="M9" s="62">
        <f t="shared" si="17"/>
        <v>761.55908015059549</v>
      </c>
      <c r="N9" s="62">
        <f t="shared" si="18"/>
        <v>15.237527928679832</v>
      </c>
      <c r="O9" s="62">
        <f>SUM(M9:N9)</f>
        <v>776.7966080792753</v>
      </c>
      <c r="P9" s="62">
        <f t="shared" si="19"/>
        <v>40</v>
      </c>
      <c r="Q9" s="83">
        <f>IF(H9+G9&gt;0,0,IF((O9-P9)&gt;=$G$4+Summary!$P$8,$G$4+Summary!$P$8,O9-P9))</f>
        <v>0</v>
      </c>
      <c r="R9" s="62">
        <f t="shared" si="0"/>
        <v>40</v>
      </c>
      <c r="T9" s="44">
        <f t="shared" si="20"/>
        <v>4</v>
      </c>
      <c r="U9" s="58">
        <f>EDATE(U8,1)</f>
        <v>44409</v>
      </c>
      <c r="V9" s="62">
        <f t="shared" si="21"/>
        <v>6418.5048183240442</v>
      </c>
      <c r="W9" s="62">
        <f t="shared" si="22"/>
        <v>92.052056602797336</v>
      </c>
      <c r="X9" s="62">
        <f>SUM(V9:W9)</f>
        <v>6510.5568749268414</v>
      </c>
      <c r="Y9" s="62">
        <f t="shared" si="23"/>
        <v>120</v>
      </c>
      <c r="Z9" s="83">
        <f>IF(H9+Q9+P9+G9&gt;0,0,IF((X9-Y9)&gt;=$G$4+$P$4+Summary!$P$8,$G$4+$P$4+Summary!$P$8,X9-Y9))</f>
        <v>0</v>
      </c>
      <c r="AA9" s="62">
        <f t="shared" si="1"/>
        <v>120</v>
      </c>
      <c r="AC9" s="44">
        <f t="shared" si="24"/>
        <v>4</v>
      </c>
      <c r="AD9" s="58">
        <f>EDATE(AD8,1)</f>
        <v>44409</v>
      </c>
      <c r="AE9" s="62">
        <f t="shared" si="25"/>
        <v>13305.345737667205</v>
      </c>
      <c r="AF9" s="62">
        <f t="shared" si="26"/>
        <v>186.71835185192978</v>
      </c>
      <c r="AG9" s="62">
        <f>SUM(AE9:AF9)</f>
        <v>13492.064089519135</v>
      </c>
      <c r="AH9" s="62">
        <f t="shared" si="27"/>
        <v>340</v>
      </c>
      <c r="AI9" s="83">
        <f>IF(H9+Q9+Z9+Y9+P9+G9&gt;0,0,IF((AG9-AH9)&gt;=$G$4+$P$4+$Y$4+Summary!$P$8,$G$4+$P$4+$Y$4+Summary!$P$8,AG9-AH9))</f>
        <v>0</v>
      </c>
      <c r="AJ9" s="62">
        <f t="shared" si="2"/>
        <v>340</v>
      </c>
      <c r="AL9" s="44">
        <f t="shared" si="28"/>
        <v>4</v>
      </c>
      <c r="AM9" s="58">
        <f>EDATE(AM8,1)</f>
        <v>44409</v>
      </c>
      <c r="AN9" s="62">
        <f t="shared" si="29"/>
        <v>1138.1204654920446</v>
      </c>
      <c r="AO9" s="62">
        <f t="shared" si="30"/>
        <v>14.833503400246315</v>
      </c>
      <c r="AP9" s="62">
        <f>SUM(AN9:AO9)</f>
        <v>1152.953968892291</v>
      </c>
      <c r="AQ9" s="62">
        <f t="shared" si="31"/>
        <v>36</v>
      </c>
      <c r="AR9" s="83">
        <f>IF(H9+Q9+Z9+AI9+AH9+Y9+P9+G9&gt;0,0,IF((AP9-AQ9)&gt;=$G$4+$P$4+$Y$4+$AH$4+Summary!$P$8,$G$4+$P$4+$Y$4+$AH$4+Summary!$P$8,AP9-AQ9))</f>
        <v>0</v>
      </c>
      <c r="AS9" s="62">
        <f t="shared" si="3"/>
        <v>36</v>
      </c>
      <c r="AU9" s="44">
        <f t="shared" si="32"/>
        <v>4</v>
      </c>
      <c r="AV9" s="58">
        <f>EDATE(AV8,1)</f>
        <v>44409</v>
      </c>
      <c r="AW9" s="62">
        <f t="shared" si="33"/>
        <v>0</v>
      </c>
      <c r="AX9" s="62">
        <f t="shared" si="34"/>
        <v>0</v>
      </c>
      <c r="AY9" s="62">
        <f>SUM(AW9:AX9)</f>
        <v>0</v>
      </c>
      <c r="AZ9" s="62">
        <f t="shared" si="35"/>
        <v>0</v>
      </c>
      <c r="BA9" s="83">
        <f>IF(H9+Q9+Z9+AI9+AR9+AQ9+AH9+Y9+P9+G9&gt;0,0,IF((AY9-AZ9)&gt;=$G$4+$P$4+$Y$4+$AH$4+$AQ$4+Summary!$P$8,$G$4+$P$4+$Y$4+$AH$4+$AQ$4+Summary!$P$8,AY9-AZ9))</f>
        <v>0</v>
      </c>
      <c r="BB9" s="62">
        <f t="shared" si="4"/>
        <v>0</v>
      </c>
      <c r="BD9" s="44">
        <f t="shared" si="36"/>
        <v>4</v>
      </c>
      <c r="BE9" s="58">
        <f>EDATE(BE8,1)</f>
        <v>44409</v>
      </c>
      <c r="BF9" s="62">
        <f t="shared" si="37"/>
        <v>0</v>
      </c>
      <c r="BG9" s="62">
        <f t="shared" si="38"/>
        <v>0</v>
      </c>
      <c r="BH9" s="62">
        <f>SUM(BF9:BG9)</f>
        <v>0</v>
      </c>
      <c r="BI9" s="62">
        <f t="shared" si="39"/>
        <v>0</v>
      </c>
      <c r="BJ9" s="83">
        <f>IF(H9+Q9+Z9+AI9+AR9+BA9+AZ9+AQ9+AH9+Y9+P9+G9&gt;0,0,IF((BH9-BI9)&gt;=$G$4+$P$4+$Y$4+$AH$4+$AQ$4+$AZ$4+Summary!$P$8,$G$4+$P$4+$Y$4+$AH$4+$AQ$4+$AZ$4+Summary!$P$8,BH9-BI9))</f>
        <v>0</v>
      </c>
      <c r="BK9" s="62">
        <f t="shared" si="5"/>
        <v>0</v>
      </c>
      <c r="BM9" s="44">
        <f t="shared" si="40"/>
        <v>4</v>
      </c>
      <c r="BN9" s="58">
        <f>EDATE(BN8,1)</f>
        <v>44409</v>
      </c>
      <c r="BO9" s="62">
        <f t="shared" si="41"/>
        <v>0</v>
      </c>
      <c r="BP9" s="62">
        <f t="shared" si="42"/>
        <v>0</v>
      </c>
      <c r="BQ9" s="62">
        <f>SUM(BO9:BP9)</f>
        <v>0</v>
      </c>
      <c r="BR9" s="62">
        <f t="shared" si="43"/>
        <v>0</v>
      </c>
      <c r="BS9" s="83">
        <f>IF(H9+Q9+Z9+AI9+AR9+BA9+BJ9+BI9+AZ9+AQ9+AH9+Y9+P9+G9&gt;0,0,IF((BQ9-BR9)&gt;=$G$4+$P$4+$Y$4+$AH$4+$AQ$4+$AZ$4+$BI$4+Summary!$P$8,$G$4+$P$4+$Y$4+$AH$4+$AQ$4+$AZ$4+$BI$4+Summary!$P$8,BQ9-BR9))</f>
        <v>0</v>
      </c>
      <c r="BT9" s="62">
        <f t="shared" si="6"/>
        <v>0</v>
      </c>
      <c r="BV9" s="44">
        <f t="shared" si="44"/>
        <v>4</v>
      </c>
      <c r="BW9" s="58">
        <f>EDATE(BW8,1)</f>
        <v>44409</v>
      </c>
      <c r="BX9" s="62">
        <f t="shared" si="45"/>
        <v>0</v>
      </c>
      <c r="BY9" s="62">
        <f t="shared" si="46"/>
        <v>0</v>
      </c>
      <c r="BZ9" s="62">
        <f>SUM(BX9:BY9)</f>
        <v>0</v>
      </c>
      <c r="CA9" s="62">
        <f t="shared" si="47"/>
        <v>0</v>
      </c>
      <c r="CB9" s="83">
        <f>IF(H9+Q9+Z9+AI9+AR9+BA9+BJ9+BS9+BR9+BI9+AZ9+AQ9+AH9+Y9+P9+G9&gt;0,0,IF((BZ9-CA9)&gt;=$G$4+$P$4+$Y$4+$AH$4+$AQ$4+$AZ$4+$BI$4+$BR$4+Summary!$P$8,$G$4+$P$4+$Y$4+$AH$4+$AQ$4+$AZ$4+$BI$4+$BR$4+Summary!$P$8,BZ9-CA9))</f>
        <v>0</v>
      </c>
      <c r="CC9" s="62">
        <f t="shared" si="7"/>
        <v>0</v>
      </c>
      <c r="CE9" s="44">
        <f t="shared" si="48"/>
        <v>4</v>
      </c>
      <c r="CF9" s="58">
        <f>EDATE(CF8,1)</f>
        <v>44409</v>
      </c>
      <c r="CG9" s="62">
        <f t="shared" si="49"/>
        <v>0</v>
      </c>
      <c r="CH9" s="62">
        <f t="shared" si="50"/>
        <v>0</v>
      </c>
      <c r="CI9" s="62">
        <f>SUM(CG9:CH9)</f>
        <v>0</v>
      </c>
      <c r="CJ9" s="62">
        <f t="shared" si="51"/>
        <v>0</v>
      </c>
      <c r="CK9" s="83">
        <f>IF(H9+Q9+Z9+AI9+AR9+BA9+BJ9+BS9+CB9+CA9+BR9+BI9+AZ9+AQ9+AH9+Y9+P9+G9&gt;0,0,IF((CI9-CJ9)&gt;=$G$4+$P$4+$Y$4+$AH$4+$AQ$4+$AZ$4+$BI$4+$BR$4+$CA$4+Summary!$P$8,$G$4+$P$4+$Y$4+$AH$4+$AQ$4+$AZ$4+$BI$4+$BR$4+$CA$4+Summary!$P$8,CI9-CJ9))</f>
        <v>0</v>
      </c>
      <c r="CL9" s="62">
        <f t="shared" si="8"/>
        <v>0</v>
      </c>
      <c r="CN9" s="44">
        <f t="shared" si="52"/>
        <v>4</v>
      </c>
      <c r="CO9" s="58">
        <f>EDATE(CO8,1)</f>
        <v>44409</v>
      </c>
      <c r="CP9" s="62">
        <f t="shared" si="9"/>
        <v>23890.982845673465</v>
      </c>
      <c r="CQ9" s="62">
        <f t="shared" si="10"/>
        <v>364.67746360562785</v>
      </c>
      <c r="CR9" s="62">
        <f t="shared" si="11"/>
        <v>24255.660309279094</v>
      </c>
      <c r="CS9" s="62">
        <f t="shared" si="12"/>
        <v>624</v>
      </c>
      <c r="CT9" s="62">
        <f t="shared" si="13"/>
        <v>200</v>
      </c>
      <c r="CU9" s="62">
        <f t="shared" si="14"/>
        <v>824</v>
      </c>
      <c r="CV9" s="84">
        <f t="shared" si="53"/>
        <v>44409</v>
      </c>
    </row>
    <row r="10" spans="2:100" ht="20" customHeight="1" thickBot="1" x14ac:dyDescent="0.25">
      <c r="B10" s="44">
        <f t="shared" si="54"/>
        <v>5</v>
      </c>
      <c r="C10" s="58">
        <f t="shared" ref="C10:C73" si="56">EDATE(C9,1)</f>
        <v>44440</v>
      </c>
      <c r="D10" s="62">
        <f t="shared" ref="D10:D73" si="57">F9-I9</f>
        <v>2035.2887678615507</v>
      </c>
      <c r="E10" s="62">
        <f t="shared" si="15"/>
        <v>50.11898590859068</v>
      </c>
      <c r="F10" s="62">
        <f t="shared" ref="F10:F73" si="58">SUM(D10:E10)</f>
        <v>2085.4077537701414</v>
      </c>
      <c r="G10" s="62">
        <f t="shared" si="16"/>
        <v>88</v>
      </c>
      <c r="H10" s="83">
        <f t="shared" ref="H10:H73" si="59">IF((F10-G10)&gt;=H9,H9,F10-G10)</f>
        <v>200</v>
      </c>
      <c r="I10" s="62">
        <f t="shared" ref="I10:I73" si="60">SUM(G10:H10)</f>
        <v>288</v>
      </c>
      <c r="K10" s="44">
        <f t="shared" si="55"/>
        <v>5</v>
      </c>
      <c r="L10" s="58">
        <f t="shared" ref="L10:L73" si="61">EDATE(L9,1)</f>
        <v>44440</v>
      </c>
      <c r="M10" s="62">
        <f t="shared" si="17"/>
        <v>736.7966080792753</v>
      </c>
      <c r="N10" s="62">
        <f t="shared" si="18"/>
        <v>14.742072133319502</v>
      </c>
      <c r="O10" s="62">
        <f t="shared" ref="O10:O73" si="62">SUM(M10:N10)</f>
        <v>751.53868021259484</v>
      </c>
      <c r="P10" s="62">
        <f t="shared" si="19"/>
        <v>40</v>
      </c>
      <c r="Q10" s="83">
        <f>IF(H10+G10&gt;0,0,IF((O10-P10)&gt;=$G$4+Summary!$P$8,$G$4+Summary!$P$8,O10-P10))</f>
        <v>0</v>
      </c>
      <c r="R10" s="62">
        <f t="shared" si="0"/>
        <v>40</v>
      </c>
      <c r="T10" s="44">
        <f t="shared" si="20"/>
        <v>5</v>
      </c>
      <c r="U10" s="58">
        <f t="shared" ref="U10:U73" si="63">EDATE(U9,1)</f>
        <v>44440</v>
      </c>
      <c r="V10" s="62">
        <f t="shared" si="21"/>
        <v>6390.5568749268414</v>
      </c>
      <c r="W10" s="62">
        <f t="shared" si="22"/>
        <v>91.651236514575785</v>
      </c>
      <c r="X10" s="62">
        <f t="shared" ref="X10:X73" si="64">SUM(V10:W10)</f>
        <v>6482.2081114414168</v>
      </c>
      <c r="Y10" s="62">
        <f t="shared" si="23"/>
        <v>120</v>
      </c>
      <c r="Z10" s="83">
        <f>IF(H10+Q10+P10+G10&gt;0,0,IF((X10-Y10)&gt;=$G$4+$P$4+Summary!$P$8,$G$4+$P$4+Summary!$P$8,X10-Y10))</f>
        <v>0</v>
      </c>
      <c r="AA10" s="62">
        <f t="shared" si="1"/>
        <v>120</v>
      </c>
      <c r="AC10" s="44">
        <f t="shared" si="24"/>
        <v>5</v>
      </c>
      <c r="AD10" s="58">
        <f t="shared" ref="AD10:AD73" si="65">EDATE(AD9,1)</f>
        <v>44440</v>
      </c>
      <c r="AE10" s="62">
        <f t="shared" si="25"/>
        <v>13152.064089519135</v>
      </c>
      <c r="AF10" s="62">
        <f t="shared" si="26"/>
        <v>184.5672993895852</v>
      </c>
      <c r="AG10" s="62">
        <f t="shared" ref="AG10:AG73" si="66">SUM(AE10:AF10)</f>
        <v>13336.631388908721</v>
      </c>
      <c r="AH10" s="62">
        <f t="shared" si="27"/>
        <v>340</v>
      </c>
      <c r="AI10" s="83">
        <f>IF(H10+Q10+Z10+Y10+P10+G10&gt;0,0,IF((AG10-AH10)&gt;=$G$4+$P$4+$Y$4+Summary!$P$8,$G$4+$P$4+$Y$4+Summary!$P$8,AG10-AH10))</f>
        <v>0</v>
      </c>
      <c r="AJ10" s="62">
        <f t="shared" si="2"/>
        <v>340</v>
      </c>
      <c r="AL10" s="44">
        <f t="shared" si="28"/>
        <v>5</v>
      </c>
      <c r="AM10" s="58">
        <f t="shared" ref="AM10:AM73" si="67">EDATE(AM9,1)</f>
        <v>44440</v>
      </c>
      <c r="AN10" s="62">
        <f t="shared" si="29"/>
        <v>1116.953968892291</v>
      </c>
      <c r="AO10" s="62">
        <f t="shared" si="30"/>
        <v>14.557633394562862</v>
      </c>
      <c r="AP10" s="62">
        <f t="shared" ref="AP10:AP73" si="68">SUM(AN10:AO10)</f>
        <v>1131.5116022868538</v>
      </c>
      <c r="AQ10" s="62">
        <f t="shared" si="31"/>
        <v>36</v>
      </c>
      <c r="AR10" s="83">
        <f>IF(H10+Q10+Z10+AI10+AH10+Y10+P10+G10&gt;0,0,IF((AP10-AQ10)&gt;=$G$4+$P$4+$Y$4+$AH$4+Summary!$P$8,$G$4+$P$4+$Y$4+$AH$4+Summary!$P$8,AP10-AQ10))</f>
        <v>0</v>
      </c>
      <c r="AS10" s="62">
        <f t="shared" si="3"/>
        <v>36</v>
      </c>
      <c r="AU10" s="44">
        <f t="shared" si="32"/>
        <v>5</v>
      </c>
      <c r="AV10" s="58">
        <f t="shared" ref="AV10:AV73" si="69">EDATE(AV9,1)</f>
        <v>44440</v>
      </c>
      <c r="AW10" s="62">
        <f t="shared" si="33"/>
        <v>0</v>
      </c>
      <c r="AX10" s="62">
        <f t="shared" si="34"/>
        <v>0</v>
      </c>
      <c r="AY10" s="62">
        <f t="shared" ref="AY10:AY73" si="70">SUM(AW10:AX10)</f>
        <v>0</v>
      </c>
      <c r="AZ10" s="62">
        <f t="shared" si="35"/>
        <v>0</v>
      </c>
      <c r="BA10" s="83">
        <f>IF(H10+Q10+Z10+AI10+AR10+AQ10+AH10+Y10+P10+G10&gt;0,0,IF((AY10-AZ10)&gt;=$G$4+$P$4+$Y$4+$AH$4+$AQ$4+Summary!$P$8,$G$4+$P$4+$Y$4+$AH$4+$AQ$4+Summary!$P$8,AY10-AZ10))</f>
        <v>0</v>
      </c>
      <c r="BB10" s="62">
        <f t="shared" si="4"/>
        <v>0</v>
      </c>
      <c r="BD10" s="44">
        <f t="shared" si="36"/>
        <v>5</v>
      </c>
      <c r="BE10" s="58">
        <f t="shared" ref="BE10:BE73" si="71">EDATE(BE9,1)</f>
        <v>44440</v>
      </c>
      <c r="BF10" s="62">
        <f t="shared" si="37"/>
        <v>0</v>
      </c>
      <c r="BG10" s="62">
        <f t="shared" si="38"/>
        <v>0</v>
      </c>
      <c r="BH10" s="62">
        <f t="shared" ref="BH10:BH73" si="72">SUM(BF10:BG10)</f>
        <v>0</v>
      </c>
      <c r="BI10" s="62">
        <f t="shared" si="39"/>
        <v>0</v>
      </c>
      <c r="BJ10" s="83">
        <f>IF(H10+Q10+Z10+AI10+AR10+BA10+AZ10+AQ10+AH10+Y10+P10+G10&gt;0,0,IF((BH10-BI10)&gt;=$G$4+$P$4+$Y$4+$AH$4+$AQ$4+$AZ$4+Summary!$P$8,$G$4+$P$4+$Y$4+$AH$4+$AQ$4+$AZ$4+Summary!$P$8,BH10-BI10))</f>
        <v>0</v>
      </c>
      <c r="BK10" s="62">
        <f t="shared" si="5"/>
        <v>0</v>
      </c>
      <c r="BM10" s="44">
        <f t="shared" si="40"/>
        <v>5</v>
      </c>
      <c r="BN10" s="58">
        <f t="shared" ref="BN10:BN73" si="73">EDATE(BN9,1)</f>
        <v>44440</v>
      </c>
      <c r="BO10" s="62">
        <f t="shared" si="41"/>
        <v>0</v>
      </c>
      <c r="BP10" s="62">
        <f t="shared" si="42"/>
        <v>0</v>
      </c>
      <c r="BQ10" s="62">
        <f t="shared" ref="BQ10:BQ73" si="74">SUM(BO10:BP10)</f>
        <v>0</v>
      </c>
      <c r="BR10" s="62">
        <f t="shared" si="43"/>
        <v>0</v>
      </c>
      <c r="BS10" s="83">
        <f>IF(H10+Q10+Z10+AI10+AR10+BA10+BJ10+BI10+AZ10+AQ10+AH10+Y10+P10+G10&gt;0,0,IF((BQ10-BR10)&gt;=$G$4+$P$4+$Y$4+$AH$4+$AQ$4+$AZ$4+$BI$4+Summary!$P$8,$G$4+$P$4+$Y$4+$AH$4+$AQ$4+$AZ$4+$BI$4+Summary!$P$8,BQ10-BR10))</f>
        <v>0</v>
      </c>
      <c r="BT10" s="62">
        <f t="shared" si="6"/>
        <v>0</v>
      </c>
      <c r="BV10" s="44">
        <f t="shared" si="44"/>
        <v>5</v>
      </c>
      <c r="BW10" s="58">
        <f t="shared" ref="BW10:BW73" si="75">EDATE(BW9,1)</f>
        <v>44440</v>
      </c>
      <c r="BX10" s="62">
        <f t="shared" si="45"/>
        <v>0</v>
      </c>
      <c r="BY10" s="62">
        <f t="shared" si="46"/>
        <v>0</v>
      </c>
      <c r="BZ10" s="62">
        <f t="shared" ref="BZ10:BZ73" si="76">SUM(BX10:BY10)</f>
        <v>0</v>
      </c>
      <c r="CA10" s="62">
        <f t="shared" si="47"/>
        <v>0</v>
      </c>
      <c r="CB10" s="83">
        <f>IF(H10+Q10+Z10+AI10+AR10+BA10+BJ10+BS10+BR10+BI10+AZ10+AQ10+AH10+Y10+P10+G10&gt;0,0,IF((BZ10-CA10)&gt;=$G$4+$P$4+$Y$4+$AH$4+$AQ$4+$AZ$4+$BI$4+$BR$4+Summary!$P$8,$G$4+$P$4+$Y$4+$AH$4+$AQ$4+$AZ$4+$BI$4+$BR$4+Summary!$P$8,BZ10-CA10))</f>
        <v>0</v>
      </c>
      <c r="CC10" s="62">
        <f t="shared" si="7"/>
        <v>0</v>
      </c>
      <c r="CE10" s="44">
        <f t="shared" si="48"/>
        <v>5</v>
      </c>
      <c r="CF10" s="58">
        <f t="shared" ref="CF10:CF73" si="77">EDATE(CF9,1)</f>
        <v>44440</v>
      </c>
      <c r="CG10" s="62">
        <f t="shared" si="49"/>
        <v>0</v>
      </c>
      <c r="CH10" s="62">
        <f t="shared" si="50"/>
        <v>0</v>
      </c>
      <c r="CI10" s="62">
        <f t="shared" ref="CI10:CI73" si="78">SUM(CG10:CH10)</f>
        <v>0</v>
      </c>
      <c r="CJ10" s="62">
        <f t="shared" si="51"/>
        <v>0</v>
      </c>
      <c r="CK10" s="83">
        <f>IF(H10+Q10+Z10+AI10+AR10+BA10+BJ10+BS10+CB10+CA10+BR10+BI10+AZ10+AQ10+AH10+Y10+P10+G10&gt;0,0,IF((CI10-CJ10)&gt;=$G$4+$P$4+$Y$4+$AH$4+$AQ$4+$AZ$4+$BI$4+$BR$4+$CA$4+Summary!$P$8,$G$4+$P$4+$Y$4+$AH$4+$AQ$4+$AZ$4+$BI$4+$BR$4+$CA$4+Summary!$P$8,CI10-CJ10))</f>
        <v>0</v>
      </c>
      <c r="CL10" s="62">
        <f t="shared" si="8"/>
        <v>0</v>
      </c>
      <c r="CN10" s="44">
        <f t="shared" si="52"/>
        <v>5</v>
      </c>
      <c r="CO10" s="58">
        <f t="shared" ref="CO10:CO73" si="79">EDATE(CO9,1)</f>
        <v>44440</v>
      </c>
      <c r="CP10" s="62">
        <f t="shared" si="9"/>
        <v>23431.660309279094</v>
      </c>
      <c r="CQ10" s="62">
        <f t="shared" si="10"/>
        <v>355.63722734063407</v>
      </c>
      <c r="CR10" s="62">
        <f t="shared" si="11"/>
        <v>23787.297536619728</v>
      </c>
      <c r="CS10" s="62">
        <f t="shared" si="12"/>
        <v>624</v>
      </c>
      <c r="CT10" s="62">
        <f t="shared" si="13"/>
        <v>200</v>
      </c>
      <c r="CU10" s="62">
        <f t="shared" si="14"/>
        <v>824</v>
      </c>
      <c r="CV10" s="84">
        <f t="shared" si="53"/>
        <v>44440</v>
      </c>
    </row>
    <row r="11" spans="2:100" ht="20" customHeight="1" thickBot="1" x14ac:dyDescent="0.25">
      <c r="B11" s="44">
        <f t="shared" si="54"/>
        <v>6</v>
      </c>
      <c r="C11" s="58">
        <f t="shared" si="56"/>
        <v>44470</v>
      </c>
      <c r="D11" s="62">
        <f t="shared" si="57"/>
        <v>1797.4077537701414</v>
      </c>
      <c r="E11" s="62">
        <f t="shared" si="15"/>
        <v>44.261165936589727</v>
      </c>
      <c r="F11" s="62">
        <f t="shared" si="58"/>
        <v>1841.6689197067312</v>
      </c>
      <c r="G11" s="62">
        <f t="shared" si="16"/>
        <v>88</v>
      </c>
      <c r="H11" s="83">
        <f t="shared" si="59"/>
        <v>200</v>
      </c>
      <c r="I11" s="62">
        <f t="shared" si="60"/>
        <v>288</v>
      </c>
      <c r="K11" s="44">
        <f t="shared" si="55"/>
        <v>6</v>
      </c>
      <c r="L11" s="58">
        <f t="shared" si="61"/>
        <v>44470</v>
      </c>
      <c r="M11" s="62">
        <f t="shared" si="17"/>
        <v>711.53868021259484</v>
      </c>
      <c r="N11" s="62">
        <f t="shared" si="18"/>
        <v>14.236703093253668</v>
      </c>
      <c r="O11" s="62">
        <f t="shared" si="62"/>
        <v>725.77538330584855</v>
      </c>
      <c r="P11" s="62">
        <f t="shared" si="19"/>
        <v>40</v>
      </c>
      <c r="Q11" s="83">
        <f>IF(H11+G11&gt;0,0,IF((O11-P11)&gt;=$G$4+Summary!$P$8,$G$4+Summary!$P$8,O11-P11))</f>
        <v>0</v>
      </c>
      <c r="R11" s="62">
        <f t="shared" si="0"/>
        <v>40</v>
      </c>
      <c r="T11" s="44">
        <f t="shared" si="20"/>
        <v>6</v>
      </c>
      <c r="U11" s="58">
        <f t="shared" si="63"/>
        <v>44470</v>
      </c>
      <c r="V11" s="62">
        <f t="shared" si="21"/>
        <v>6362.2081114414168</v>
      </c>
      <c r="W11" s="62">
        <f t="shared" si="22"/>
        <v>91.24466799825565</v>
      </c>
      <c r="X11" s="62">
        <f t="shared" si="64"/>
        <v>6453.4527794396727</v>
      </c>
      <c r="Y11" s="62">
        <f t="shared" si="23"/>
        <v>120</v>
      </c>
      <c r="Z11" s="83">
        <f>IF(H11+Q11+P11+G11&gt;0,0,IF((X11-Y11)&gt;=$G$4+$P$4+Summary!$P$8,$G$4+$P$4+Summary!$P$8,X11-Y11))</f>
        <v>0</v>
      </c>
      <c r="AA11" s="62">
        <f t="shared" si="1"/>
        <v>120</v>
      </c>
      <c r="AC11" s="44">
        <f t="shared" si="24"/>
        <v>6</v>
      </c>
      <c r="AD11" s="58">
        <f t="shared" si="65"/>
        <v>44470</v>
      </c>
      <c r="AE11" s="62">
        <f t="shared" si="25"/>
        <v>12996.631388908721</v>
      </c>
      <c r="AF11" s="62">
        <f t="shared" si="26"/>
        <v>182.38606049101907</v>
      </c>
      <c r="AG11" s="62">
        <f t="shared" si="66"/>
        <v>13179.01744939974</v>
      </c>
      <c r="AH11" s="62">
        <f t="shared" si="27"/>
        <v>340</v>
      </c>
      <c r="AI11" s="83">
        <f>IF(H11+Q11+Z11+Y11+P11+G11&gt;0,0,IF((AG11-AH11)&gt;=$G$4+$P$4+$Y$4+Summary!$P$8,$G$4+$P$4+$Y$4+Summary!$P$8,AG11-AH11))</f>
        <v>0</v>
      </c>
      <c r="AJ11" s="62">
        <f t="shared" si="2"/>
        <v>340</v>
      </c>
      <c r="AL11" s="44">
        <f t="shared" si="28"/>
        <v>6</v>
      </c>
      <c r="AM11" s="58">
        <f t="shared" si="67"/>
        <v>44470</v>
      </c>
      <c r="AN11" s="62">
        <f t="shared" si="29"/>
        <v>1095.5116022868538</v>
      </c>
      <c r="AO11" s="62">
        <f t="shared" si="30"/>
        <v>14.278167883138662</v>
      </c>
      <c r="AP11" s="62">
        <f t="shared" si="68"/>
        <v>1109.7897701699924</v>
      </c>
      <c r="AQ11" s="62">
        <f t="shared" si="31"/>
        <v>36</v>
      </c>
      <c r="AR11" s="83">
        <f>IF(H11+Q11+Z11+AI11+AH11+Y11+P11+G11&gt;0,0,IF((AP11-AQ11)&gt;=$G$4+$P$4+$Y$4+$AH$4+Summary!$P$8,$G$4+$P$4+$Y$4+$AH$4+Summary!$P$8,AP11-AQ11))</f>
        <v>0</v>
      </c>
      <c r="AS11" s="62">
        <f t="shared" si="3"/>
        <v>36</v>
      </c>
      <c r="AU11" s="44">
        <f t="shared" si="32"/>
        <v>6</v>
      </c>
      <c r="AV11" s="58">
        <f t="shared" si="69"/>
        <v>44470</v>
      </c>
      <c r="AW11" s="62">
        <f t="shared" si="33"/>
        <v>0</v>
      </c>
      <c r="AX11" s="62">
        <f t="shared" si="34"/>
        <v>0</v>
      </c>
      <c r="AY11" s="62">
        <f t="shared" si="70"/>
        <v>0</v>
      </c>
      <c r="AZ11" s="62">
        <f t="shared" si="35"/>
        <v>0</v>
      </c>
      <c r="BA11" s="83">
        <f>IF(H11+Q11+Z11+AI11+AR11+AQ11+AH11+Y11+P11+G11&gt;0,0,IF((AY11-AZ11)&gt;=$G$4+$P$4+$Y$4+$AH$4+$AQ$4+Summary!$P$8,$G$4+$P$4+$Y$4+$AH$4+$AQ$4+Summary!$P$8,AY11-AZ11))</f>
        <v>0</v>
      </c>
      <c r="BB11" s="62">
        <f t="shared" si="4"/>
        <v>0</v>
      </c>
      <c r="BD11" s="44">
        <f t="shared" si="36"/>
        <v>6</v>
      </c>
      <c r="BE11" s="58">
        <f t="shared" si="71"/>
        <v>44470</v>
      </c>
      <c r="BF11" s="62">
        <f t="shared" si="37"/>
        <v>0</v>
      </c>
      <c r="BG11" s="62">
        <f t="shared" si="38"/>
        <v>0</v>
      </c>
      <c r="BH11" s="62">
        <f t="shared" si="72"/>
        <v>0</v>
      </c>
      <c r="BI11" s="62">
        <f t="shared" si="39"/>
        <v>0</v>
      </c>
      <c r="BJ11" s="83">
        <f>IF(H11+Q11+Z11+AI11+AR11+BA11+AZ11+AQ11+AH11+Y11+P11+G11&gt;0,0,IF((BH11-BI11)&gt;=$G$4+$P$4+$Y$4+$AH$4+$AQ$4+$AZ$4+Summary!$P$8,$G$4+$P$4+$Y$4+$AH$4+$AQ$4+$AZ$4+Summary!$P$8,BH11-BI11))</f>
        <v>0</v>
      </c>
      <c r="BK11" s="62">
        <f t="shared" si="5"/>
        <v>0</v>
      </c>
      <c r="BM11" s="44">
        <f t="shared" si="40"/>
        <v>6</v>
      </c>
      <c r="BN11" s="58">
        <f t="shared" si="73"/>
        <v>44470</v>
      </c>
      <c r="BO11" s="62">
        <f t="shared" si="41"/>
        <v>0</v>
      </c>
      <c r="BP11" s="62">
        <f t="shared" si="42"/>
        <v>0</v>
      </c>
      <c r="BQ11" s="62">
        <f t="shared" si="74"/>
        <v>0</v>
      </c>
      <c r="BR11" s="62">
        <f t="shared" si="43"/>
        <v>0</v>
      </c>
      <c r="BS11" s="83">
        <f>IF(H11+Q11+Z11+AI11+AR11+BA11+BJ11+BI11+AZ11+AQ11+AH11+Y11+P11+G11&gt;0,0,IF((BQ11-BR11)&gt;=$G$4+$P$4+$Y$4+$AH$4+$AQ$4+$AZ$4+$BI$4+Summary!$P$8,$G$4+$P$4+$Y$4+$AH$4+$AQ$4+$AZ$4+$BI$4+Summary!$P$8,BQ11-BR11))</f>
        <v>0</v>
      </c>
      <c r="BT11" s="62">
        <f t="shared" si="6"/>
        <v>0</v>
      </c>
      <c r="BV11" s="44">
        <f t="shared" si="44"/>
        <v>6</v>
      </c>
      <c r="BW11" s="58">
        <f t="shared" si="75"/>
        <v>44470</v>
      </c>
      <c r="BX11" s="62">
        <f t="shared" si="45"/>
        <v>0</v>
      </c>
      <c r="BY11" s="62">
        <f t="shared" si="46"/>
        <v>0</v>
      </c>
      <c r="BZ11" s="62">
        <f t="shared" si="76"/>
        <v>0</v>
      </c>
      <c r="CA11" s="62">
        <f t="shared" si="47"/>
        <v>0</v>
      </c>
      <c r="CB11" s="83">
        <f>IF(H11+Q11+Z11+AI11+AR11+BA11+BJ11+BS11+BR11+BI11+AZ11+AQ11+AH11+Y11+P11+G11&gt;0,0,IF((BZ11-CA11)&gt;=$G$4+$P$4+$Y$4+$AH$4+$AQ$4+$AZ$4+$BI$4+$BR$4+Summary!$P$8,$G$4+$P$4+$Y$4+$AH$4+$AQ$4+$AZ$4+$BI$4+$BR$4+Summary!$P$8,BZ11-CA11))</f>
        <v>0</v>
      </c>
      <c r="CC11" s="62">
        <f t="shared" si="7"/>
        <v>0</v>
      </c>
      <c r="CE11" s="44">
        <f t="shared" si="48"/>
        <v>6</v>
      </c>
      <c r="CF11" s="58">
        <f t="shared" si="77"/>
        <v>44470</v>
      </c>
      <c r="CG11" s="62">
        <f t="shared" si="49"/>
        <v>0</v>
      </c>
      <c r="CH11" s="62">
        <f t="shared" si="50"/>
        <v>0</v>
      </c>
      <c r="CI11" s="62">
        <f t="shared" si="78"/>
        <v>0</v>
      </c>
      <c r="CJ11" s="62">
        <f t="shared" si="51"/>
        <v>0</v>
      </c>
      <c r="CK11" s="83">
        <f>IF(H11+Q11+Z11+AI11+AR11+BA11+BJ11+BS11+CB11+CA11+BR11+BI11+AZ11+AQ11+AH11+Y11+P11+G11&gt;0,0,IF((CI11-CJ11)&gt;=$G$4+$P$4+$Y$4+$AH$4+$AQ$4+$AZ$4+$BI$4+$BR$4+$CA$4+Summary!$P$8,$G$4+$P$4+$Y$4+$AH$4+$AQ$4+$AZ$4+$BI$4+$BR$4+$CA$4+Summary!$P$8,CI11-CJ11))</f>
        <v>0</v>
      </c>
      <c r="CL11" s="62">
        <f t="shared" si="8"/>
        <v>0</v>
      </c>
      <c r="CN11" s="44">
        <f t="shared" si="52"/>
        <v>6</v>
      </c>
      <c r="CO11" s="58">
        <f t="shared" si="79"/>
        <v>44470</v>
      </c>
      <c r="CP11" s="62">
        <f t="shared" si="9"/>
        <v>22963.297536619728</v>
      </c>
      <c r="CQ11" s="62">
        <f t="shared" si="10"/>
        <v>346.40676540225678</v>
      </c>
      <c r="CR11" s="62">
        <f t="shared" si="11"/>
        <v>23309.704302021986</v>
      </c>
      <c r="CS11" s="62">
        <f t="shared" si="12"/>
        <v>624</v>
      </c>
      <c r="CT11" s="62">
        <f t="shared" si="13"/>
        <v>200</v>
      </c>
      <c r="CU11" s="62">
        <f t="shared" si="14"/>
        <v>824</v>
      </c>
      <c r="CV11" s="84">
        <f t="shared" si="53"/>
        <v>44470</v>
      </c>
    </row>
    <row r="12" spans="2:100" ht="20" customHeight="1" thickBot="1" x14ac:dyDescent="0.25">
      <c r="B12" s="44">
        <f t="shared" si="54"/>
        <v>7</v>
      </c>
      <c r="C12" s="58">
        <f t="shared" si="56"/>
        <v>44501</v>
      </c>
      <c r="D12" s="62">
        <f t="shared" si="57"/>
        <v>1553.6689197067312</v>
      </c>
      <c r="E12" s="62">
        <f t="shared" si="15"/>
        <v>38.259097147778256</v>
      </c>
      <c r="F12" s="62">
        <f t="shared" si="58"/>
        <v>1591.9280168545095</v>
      </c>
      <c r="G12" s="62">
        <f t="shared" si="16"/>
        <v>88</v>
      </c>
      <c r="H12" s="83">
        <f t="shared" si="59"/>
        <v>200</v>
      </c>
      <c r="I12" s="62">
        <f t="shared" si="60"/>
        <v>288</v>
      </c>
      <c r="K12" s="44">
        <f t="shared" si="55"/>
        <v>7</v>
      </c>
      <c r="L12" s="58">
        <f t="shared" si="61"/>
        <v>44501</v>
      </c>
      <c r="M12" s="62">
        <f t="shared" si="17"/>
        <v>685.77538330584855</v>
      </c>
      <c r="N12" s="62">
        <f t="shared" si="18"/>
        <v>13.721222460977854</v>
      </c>
      <c r="O12" s="62">
        <f t="shared" si="62"/>
        <v>699.49660576682641</v>
      </c>
      <c r="P12" s="62">
        <f t="shared" si="19"/>
        <v>40</v>
      </c>
      <c r="Q12" s="83">
        <f>IF(H12+G12&gt;0,0,IF((O12-P12)&gt;=$G$4+Summary!$P$8,$G$4+Summary!$P$8,O12-P12))</f>
        <v>0</v>
      </c>
      <c r="R12" s="62">
        <f t="shared" si="0"/>
        <v>40</v>
      </c>
      <c r="T12" s="44">
        <f t="shared" si="20"/>
        <v>7</v>
      </c>
      <c r="U12" s="58">
        <f t="shared" si="63"/>
        <v>44501</v>
      </c>
      <c r="V12" s="62">
        <f t="shared" si="21"/>
        <v>6333.4527794396727</v>
      </c>
      <c r="W12" s="62">
        <f t="shared" si="22"/>
        <v>90.832268611797303</v>
      </c>
      <c r="X12" s="62">
        <f t="shared" si="64"/>
        <v>6424.2850480514699</v>
      </c>
      <c r="Y12" s="62">
        <f t="shared" si="23"/>
        <v>120</v>
      </c>
      <c r="Z12" s="83">
        <f>IF(H12+Q12+P12+G12&gt;0,0,IF((X12-Y12)&gt;=$G$4+$P$4+Summary!$P$8,$G$4+$P$4+Summary!$P$8,X12-Y12))</f>
        <v>0</v>
      </c>
      <c r="AA12" s="62">
        <f t="shared" si="1"/>
        <v>120</v>
      </c>
      <c r="AC12" s="44">
        <f t="shared" si="24"/>
        <v>7</v>
      </c>
      <c r="AD12" s="58">
        <f t="shared" si="65"/>
        <v>44501</v>
      </c>
      <c r="AE12" s="62">
        <f t="shared" si="25"/>
        <v>12839.01744939974</v>
      </c>
      <c r="AF12" s="62">
        <f t="shared" si="26"/>
        <v>180.17421153990969</v>
      </c>
      <c r="AG12" s="62">
        <f t="shared" si="66"/>
        <v>13019.19166093965</v>
      </c>
      <c r="AH12" s="62">
        <f t="shared" si="27"/>
        <v>340</v>
      </c>
      <c r="AI12" s="83">
        <f>IF(H12+Q12+Z12+Y12+P12+G12&gt;0,0,IF((AG12-AH12)&gt;=$G$4+$P$4+$Y$4+Summary!$P$8,$G$4+$P$4+$Y$4+Summary!$P$8,AG12-AH12))</f>
        <v>0</v>
      </c>
      <c r="AJ12" s="62">
        <f t="shared" si="2"/>
        <v>340</v>
      </c>
      <c r="AL12" s="44">
        <f t="shared" si="28"/>
        <v>7</v>
      </c>
      <c r="AM12" s="58">
        <f t="shared" si="67"/>
        <v>44501</v>
      </c>
      <c r="AN12" s="62">
        <f t="shared" si="29"/>
        <v>1073.7897701699924</v>
      </c>
      <c r="AO12" s="62">
        <f t="shared" si="30"/>
        <v>13.995060004548902</v>
      </c>
      <c r="AP12" s="62">
        <f t="shared" si="68"/>
        <v>1087.7848301745412</v>
      </c>
      <c r="AQ12" s="62">
        <f t="shared" si="31"/>
        <v>36</v>
      </c>
      <c r="AR12" s="83">
        <f>IF(H12+Q12+Z12+AI12+AH12+Y12+P12+G12&gt;0,0,IF((AP12-AQ12)&gt;=$G$4+$P$4+$Y$4+$AH$4+Summary!$P$8,$G$4+$P$4+$Y$4+$AH$4+Summary!$P$8,AP12-AQ12))</f>
        <v>0</v>
      </c>
      <c r="AS12" s="62">
        <f t="shared" si="3"/>
        <v>36</v>
      </c>
      <c r="AU12" s="44">
        <f t="shared" si="32"/>
        <v>7</v>
      </c>
      <c r="AV12" s="58">
        <f t="shared" si="69"/>
        <v>44501</v>
      </c>
      <c r="AW12" s="62">
        <f t="shared" si="33"/>
        <v>0</v>
      </c>
      <c r="AX12" s="62">
        <f t="shared" si="34"/>
        <v>0</v>
      </c>
      <c r="AY12" s="62">
        <f t="shared" si="70"/>
        <v>0</v>
      </c>
      <c r="AZ12" s="62">
        <f t="shared" si="35"/>
        <v>0</v>
      </c>
      <c r="BA12" s="83">
        <f>IF(H12+Q12+Z12+AI12+AR12+AQ12+AH12+Y12+P12+G12&gt;0,0,IF((AY12-AZ12)&gt;=$G$4+$P$4+$Y$4+$AH$4+$AQ$4+Summary!$P$8,$G$4+$P$4+$Y$4+$AH$4+$AQ$4+Summary!$P$8,AY12-AZ12))</f>
        <v>0</v>
      </c>
      <c r="BB12" s="62">
        <f t="shared" si="4"/>
        <v>0</v>
      </c>
      <c r="BD12" s="44">
        <f t="shared" si="36"/>
        <v>7</v>
      </c>
      <c r="BE12" s="58">
        <f t="shared" si="71"/>
        <v>44501</v>
      </c>
      <c r="BF12" s="62">
        <f t="shared" si="37"/>
        <v>0</v>
      </c>
      <c r="BG12" s="62">
        <f t="shared" si="38"/>
        <v>0</v>
      </c>
      <c r="BH12" s="62">
        <f t="shared" si="72"/>
        <v>0</v>
      </c>
      <c r="BI12" s="62">
        <f t="shared" si="39"/>
        <v>0</v>
      </c>
      <c r="BJ12" s="83">
        <f>IF(H12+Q12+Z12+AI12+AR12+BA12+AZ12+AQ12+AH12+Y12+P12+G12&gt;0,0,IF((BH12-BI12)&gt;=$G$4+$P$4+$Y$4+$AH$4+$AQ$4+$AZ$4+Summary!$P$8,$G$4+$P$4+$Y$4+$AH$4+$AQ$4+$AZ$4+Summary!$P$8,BH12-BI12))</f>
        <v>0</v>
      </c>
      <c r="BK12" s="62">
        <f t="shared" si="5"/>
        <v>0</v>
      </c>
      <c r="BM12" s="44">
        <f t="shared" si="40"/>
        <v>7</v>
      </c>
      <c r="BN12" s="58">
        <f t="shared" si="73"/>
        <v>44501</v>
      </c>
      <c r="BO12" s="62">
        <f t="shared" si="41"/>
        <v>0</v>
      </c>
      <c r="BP12" s="62">
        <f t="shared" si="42"/>
        <v>0</v>
      </c>
      <c r="BQ12" s="62">
        <f t="shared" si="74"/>
        <v>0</v>
      </c>
      <c r="BR12" s="62">
        <f t="shared" si="43"/>
        <v>0</v>
      </c>
      <c r="BS12" s="83">
        <f>IF(H12+Q12+Z12+AI12+AR12+BA12+BJ12+BI12+AZ12+AQ12+AH12+Y12+P12+G12&gt;0,0,IF((BQ12-BR12)&gt;=$G$4+$P$4+$Y$4+$AH$4+$AQ$4+$AZ$4+$BI$4+Summary!$P$8,$G$4+$P$4+$Y$4+$AH$4+$AQ$4+$AZ$4+$BI$4+Summary!$P$8,BQ12-BR12))</f>
        <v>0</v>
      </c>
      <c r="BT12" s="62">
        <f t="shared" si="6"/>
        <v>0</v>
      </c>
      <c r="BV12" s="44">
        <f t="shared" si="44"/>
        <v>7</v>
      </c>
      <c r="BW12" s="58">
        <f t="shared" si="75"/>
        <v>44501</v>
      </c>
      <c r="BX12" s="62">
        <f t="shared" si="45"/>
        <v>0</v>
      </c>
      <c r="BY12" s="62">
        <f t="shared" si="46"/>
        <v>0</v>
      </c>
      <c r="BZ12" s="62">
        <f t="shared" si="76"/>
        <v>0</v>
      </c>
      <c r="CA12" s="62">
        <f t="shared" si="47"/>
        <v>0</v>
      </c>
      <c r="CB12" s="83">
        <f>IF(H12+Q12+Z12+AI12+AR12+BA12+BJ12+BS12+BR12+BI12+AZ12+AQ12+AH12+Y12+P12+G12&gt;0,0,IF((BZ12-CA12)&gt;=$G$4+$P$4+$Y$4+$AH$4+$AQ$4+$AZ$4+$BI$4+$BR$4+Summary!$P$8,$G$4+$P$4+$Y$4+$AH$4+$AQ$4+$AZ$4+$BI$4+$BR$4+Summary!$P$8,BZ12-CA12))</f>
        <v>0</v>
      </c>
      <c r="CC12" s="62">
        <f t="shared" si="7"/>
        <v>0</v>
      </c>
      <c r="CE12" s="44">
        <f t="shared" si="48"/>
        <v>7</v>
      </c>
      <c r="CF12" s="58">
        <f t="shared" si="77"/>
        <v>44501</v>
      </c>
      <c r="CG12" s="62">
        <f t="shared" si="49"/>
        <v>0</v>
      </c>
      <c r="CH12" s="62">
        <f t="shared" si="50"/>
        <v>0</v>
      </c>
      <c r="CI12" s="62">
        <f t="shared" si="78"/>
        <v>0</v>
      </c>
      <c r="CJ12" s="62">
        <f t="shared" si="51"/>
        <v>0</v>
      </c>
      <c r="CK12" s="83">
        <f>IF(H12+Q12+Z12+AI12+AR12+BA12+BJ12+BS12+CB12+CA12+BR12+BI12+AZ12+AQ12+AH12+Y12+P12+G12&gt;0,0,IF((CI12-CJ12)&gt;=$G$4+$P$4+$Y$4+$AH$4+$AQ$4+$AZ$4+$BI$4+$BR$4+$CA$4+Summary!$P$8,$G$4+$P$4+$Y$4+$AH$4+$AQ$4+$AZ$4+$BI$4+$BR$4+$CA$4+Summary!$P$8,CI12-CJ12))</f>
        <v>0</v>
      </c>
      <c r="CL12" s="62">
        <f t="shared" si="8"/>
        <v>0</v>
      </c>
      <c r="CN12" s="44">
        <f t="shared" si="52"/>
        <v>7</v>
      </c>
      <c r="CO12" s="58">
        <f t="shared" si="79"/>
        <v>44501</v>
      </c>
      <c r="CP12" s="62">
        <f t="shared" si="9"/>
        <v>22485.704302021986</v>
      </c>
      <c r="CQ12" s="62">
        <f t="shared" si="10"/>
        <v>336.98185976501202</v>
      </c>
      <c r="CR12" s="62">
        <f t="shared" si="11"/>
        <v>22822.686161786994</v>
      </c>
      <c r="CS12" s="62">
        <f t="shared" si="12"/>
        <v>624</v>
      </c>
      <c r="CT12" s="62">
        <f t="shared" si="13"/>
        <v>200</v>
      </c>
      <c r="CU12" s="62">
        <f t="shared" si="14"/>
        <v>824</v>
      </c>
      <c r="CV12" s="84">
        <f t="shared" si="53"/>
        <v>44501</v>
      </c>
    </row>
    <row r="13" spans="2:100" ht="20" customHeight="1" thickBot="1" x14ac:dyDescent="0.25">
      <c r="B13" s="44">
        <f t="shared" si="54"/>
        <v>8</v>
      </c>
      <c r="C13" s="58">
        <f t="shared" si="56"/>
        <v>44531</v>
      </c>
      <c r="D13" s="62">
        <f t="shared" si="57"/>
        <v>1303.9280168545095</v>
      </c>
      <c r="E13" s="62">
        <f t="shared" si="15"/>
        <v>32.109227415042291</v>
      </c>
      <c r="F13" s="62">
        <f t="shared" si="58"/>
        <v>1336.0372442695518</v>
      </c>
      <c r="G13" s="62">
        <f t="shared" si="16"/>
        <v>88</v>
      </c>
      <c r="H13" s="83">
        <f t="shared" si="59"/>
        <v>200</v>
      </c>
      <c r="I13" s="62">
        <f t="shared" si="60"/>
        <v>288</v>
      </c>
      <c r="K13" s="44">
        <f t="shared" si="55"/>
        <v>8</v>
      </c>
      <c r="L13" s="58">
        <f t="shared" si="61"/>
        <v>44531</v>
      </c>
      <c r="M13" s="62">
        <f t="shared" si="17"/>
        <v>659.49660576682641</v>
      </c>
      <c r="N13" s="62">
        <f t="shared" si="18"/>
        <v>13.195427920384587</v>
      </c>
      <c r="O13" s="62">
        <f t="shared" si="62"/>
        <v>672.69203368721094</v>
      </c>
      <c r="P13" s="62">
        <f t="shared" si="19"/>
        <v>40</v>
      </c>
      <c r="Q13" s="83">
        <f>IF(H13+G13&gt;0,0,IF((O13-P13)&gt;=$G$4+Summary!$P$8,$G$4+Summary!$P$8,O13-P13))</f>
        <v>0</v>
      </c>
      <c r="R13" s="62">
        <f t="shared" si="0"/>
        <v>40</v>
      </c>
      <c r="T13" s="44">
        <f t="shared" si="20"/>
        <v>8</v>
      </c>
      <c r="U13" s="58">
        <f t="shared" si="63"/>
        <v>44531</v>
      </c>
      <c r="V13" s="62">
        <f t="shared" si="21"/>
        <v>6304.2850480514699</v>
      </c>
      <c r="W13" s="62">
        <f t="shared" si="22"/>
        <v>90.413954730804832</v>
      </c>
      <c r="X13" s="62">
        <f t="shared" si="64"/>
        <v>6394.6990027822749</v>
      </c>
      <c r="Y13" s="62">
        <f t="shared" si="23"/>
        <v>120</v>
      </c>
      <c r="Z13" s="83">
        <f>IF(H13+Q13+P13+G13&gt;0,0,IF((X13-Y13)&gt;=$G$4+$P$4+Summary!$P$8,$G$4+$P$4+Summary!$P$8,X13-Y13))</f>
        <v>0</v>
      </c>
      <c r="AA13" s="62">
        <f t="shared" si="1"/>
        <v>120</v>
      </c>
      <c r="AC13" s="44">
        <f t="shared" si="24"/>
        <v>8</v>
      </c>
      <c r="AD13" s="58">
        <f t="shared" si="65"/>
        <v>44531</v>
      </c>
      <c r="AE13" s="62">
        <f t="shared" si="25"/>
        <v>12679.19166093965</v>
      </c>
      <c r="AF13" s="62">
        <f t="shared" si="26"/>
        <v>177.93132297518642</v>
      </c>
      <c r="AG13" s="62">
        <f t="shared" si="66"/>
        <v>12857.122983914836</v>
      </c>
      <c r="AH13" s="62">
        <f t="shared" si="27"/>
        <v>340</v>
      </c>
      <c r="AI13" s="83">
        <f>IF(H13+Q13+Z13+Y13+P13+G13&gt;0,0,IF((AG13-AH13)&gt;=$G$4+$P$4+$Y$4+Summary!$P$8,$G$4+$P$4+$Y$4+Summary!$P$8,AG13-AH13))</f>
        <v>0</v>
      </c>
      <c r="AJ13" s="62">
        <f t="shared" si="2"/>
        <v>340</v>
      </c>
      <c r="AL13" s="44">
        <f t="shared" si="28"/>
        <v>8</v>
      </c>
      <c r="AM13" s="58">
        <f t="shared" si="67"/>
        <v>44531</v>
      </c>
      <c r="AN13" s="62">
        <f t="shared" si="29"/>
        <v>1051.7848301745412</v>
      </c>
      <c r="AO13" s="62">
        <f t="shared" si="30"/>
        <v>13.708262286608187</v>
      </c>
      <c r="AP13" s="62">
        <f t="shared" si="68"/>
        <v>1065.4930924611494</v>
      </c>
      <c r="AQ13" s="62">
        <f t="shared" si="31"/>
        <v>36</v>
      </c>
      <c r="AR13" s="83">
        <f>IF(H13+Q13+Z13+AI13+AH13+Y13+P13+G13&gt;0,0,IF((AP13-AQ13)&gt;=$G$4+$P$4+$Y$4+$AH$4+Summary!$P$8,$G$4+$P$4+$Y$4+$AH$4+Summary!$P$8,AP13-AQ13))</f>
        <v>0</v>
      </c>
      <c r="AS13" s="62">
        <f t="shared" si="3"/>
        <v>36</v>
      </c>
      <c r="AU13" s="44">
        <f t="shared" si="32"/>
        <v>8</v>
      </c>
      <c r="AV13" s="58">
        <f t="shared" si="69"/>
        <v>44531</v>
      </c>
      <c r="AW13" s="62">
        <f t="shared" si="33"/>
        <v>0</v>
      </c>
      <c r="AX13" s="62">
        <f t="shared" si="34"/>
        <v>0</v>
      </c>
      <c r="AY13" s="62">
        <f t="shared" si="70"/>
        <v>0</v>
      </c>
      <c r="AZ13" s="62">
        <f t="shared" si="35"/>
        <v>0</v>
      </c>
      <c r="BA13" s="83">
        <f>IF(H13+Q13+Z13+AI13+AR13+AQ13+AH13+Y13+P13+G13&gt;0,0,IF((AY13-AZ13)&gt;=$G$4+$P$4+$Y$4+$AH$4+$AQ$4+Summary!$P$8,$G$4+$P$4+$Y$4+$AH$4+$AQ$4+Summary!$P$8,AY13-AZ13))</f>
        <v>0</v>
      </c>
      <c r="BB13" s="62">
        <f t="shared" si="4"/>
        <v>0</v>
      </c>
      <c r="BD13" s="44">
        <f t="shared" si="36"/>
        <v>8</v>
      </c>
      <c r="BE13" s="58">
        <f t="shared" si="71"/>
        <v>44531</v>
      </c>
      <c r="BF13" s="62">
        <f t="shared" si="37"/>
        <v>0</v>
      </c>
      <c r="BG13" s="62">
        <f t="shared" si="38"/>
        <v>0</v>
      </c>
      <c r="BH13" s="62">
        <f t="shared" si="72"/>
        <v>0</v>
      </c>
      <c r="BI13" s="62">
        <f t="shared" si="39"/>
        <v>0</v>
      </c>
      <c r="BJ13" s="83">
        <f>IF(H13+Q13+Z13+AI13+AR13+BA13+AZ13+AQ13+AH13+Y13+P13+G13&gt;0,0,IF((BH13-BI13)&gt;=$G$4+$P$4+$Y$4+$AH$4+$AQ$4+$AZ$4+Summary!$P$8,$G$4+$P$4+$Y$4+$AH$4+$AQ$4+$AZ$4+Summary!$P$8,BH13-BI13))</f>
        <v>0</v>
      </c>
      <c r="BK13" s="62">
        <f t="shared" si="5"/>
        <v>0</v>
      </c>
      <c r="BM13" s="44">
        <f t="shared" si="40"/>
        <v>8</v>
      </c>
      <c r="BN13" s="58">
        <f t="shared" si="73"/>
        <v>44531</v>
      </c>
      <c r="BO13" s="62">
        <f t="shared" si="41"/>
        <v>0</v>
      </c>
      <c r="BP13" s="62">
        <f t="shared" si="42"/>
        <v>0</v>
      </c>
      <c r="BQ13" s="62">
        <f t="shared" si="74"/>
        <v>0</v>
      </c>
      <c r="BR13" s="62">
        <f t="shared" si="43"/>
        <v>0</v>
      </c>
      <c r="BS13" s="83">
        <f>IF(H13+Q13+Z13+AI13+AR13+BA13+BJ13+BI13+AZ13+AQ13+AH13+Y13+P13+G13&gt;0,0,IF((BQ13-BR13)&gt;=$G$4+$P$4+$Y$4+$AH$4+$AQ$4+$AZ$4+$BI$4+Summary!$P$8,$G$4+$P$4+$Y$4+$AH$4+$AQ$4+$AZ$4+$BI$4+Summary!$P$8,BQ13-BR13))</f>
        <v>0</v>
      </c>
      <c r="BT13" s="62">
        <f t="shared" si="6"/>
        <v>0</v>
      </c>
      <c r="BV13" s="44">
        <f t="shared" si="44"/>
        <v>8</v>
      </c>
      <c r="BW13" s="58">
        <f t="shared" si="75"/>
        <v>44531</v>
      </c>
      <c r="BX13" s="62">
        <f t="shared" si="45"/>
        <v>0</v>
      </c>
      <c r="BY13" s="62">
        <f t="shared" si="46"/>
        <v>0</v>
      </c>
      <c r="BZ13" s="62">
        <f t="shared" si="76"/>
        <v>0</v>
      </c>
      <c r="CA13" s="62">
        <f t="shared" si="47"/>
        <v>0</v>
      </c>
      <c r="CB13" s="83">
        <f>IF(H13+Q13+Z13+AI13+AR13+BA13+BJ13+BS13+BR13+BI13+AZ13+AQ13+AH13+Y13+P13+G13&gt;0,0,IF((BZ13-CA13)&gt;=$G$4+$P$4+$Y$4+$AH$4+$AQ$4+$AZ$4+$BI$4+$BR$4+Summary!$P$8,$G$4+$P$4+$Y$4+$AH$4+$AQ$4+$AZ$4+$BI$4+$BR$4+Summary!$P$8,BZ13-CA13))</f>
        <v>0</v>
      </c>
      <c r="CC13" s="62">
        <f t="shared" si="7"/>
        <v>0</v>
      </c>
      <c r="CE13" s="44">
        <f t="shared" si="48"/>
        <v>8</v>
      </c>
      <c r="CF13" s="58">
        <f t="shared" si="77"/>
        <v>44531</v>
      </c>
      <c r="CG13" s="62">
        <f t="shared" si="49"/>
        <v>0</v>
      </c>
      <c r="CH13" s="62">
        <f t="shared" si="50"/>
        <v>0</v>
      </c>
      <c r="CI13" s="62">
        <f t="shared" si="78"/>
        <v>0</v>
      </c>
      <c r="CJ13" s="62">
        <f t="shared" si="51"/>
        <v>0</v>
      </c>
      <c r="CK13" s="83">
        <f>IF(H13+Q13+Z13+AI13+AR13+BA13+BJ13+BS13+CB13+CA13+BR13+BI13+AZ13+AQ13+AH13+Y13+P13+G13&gt;0,0,IF((CI13-CJ13)&gt;=$G$4+$P$4+$Y$4+$AH$4+$AQ$4+$AZ$4+$BI$4+$BR$4+$CA$4+Summary!$P$8,$G$4+$P$4+$Y$4+$AH$4+$AQ$4+$AZ$4+$BI$4+$BR$4+$CA$4+Summary!$P$8,CI13-CJ13))</f>
        <v>0</v>
      </c>
      <c r="CL13" s="62">
        <f t="shared" si="8"/>
        <v>0</v>
      </c>
      <c r="CN13" s="44">
        <f t="shared" si="52"/>
        <v>8</v>
      </c>
      <c r="CO13" s="58">
        <f t="shared" si="79"/>
        <v>44531</v>
      </c>
      <c r="CP13" s="62">
        <f t="shared" si="9"/>
        <v>21998.686161786994</v>
      </c>
      <c r="CQ13" s="62">
        <f t="shared" si="10"/>
        <v>327.35819532802634</v>
      </c>
      <c r="CR13" s="62">
        <f t="shared" si="11"/>
        <v>22326.044357115024</v>
      </c>
      <c r="CS13" s="62">
        <f t="shared" si="12"/>
        <v>624</v>
      </c>
      <c r="CT13" s="62">
        <f t="shared" si="13"/>
        <v>200</v>
      </c>
      <c r="CU13" s="62">
        <f t="shared" si="14"/>
        <v>824</v>
      </c>
      <c r="CV13" s="84">
        <f t="shared" si="53"/>
        <v>44531</v>
      </c>
    </row>
    <row r="14" spans="2:100" ht="20" customHeight="1" thickBot="1" x14ac:dyDescent="0.25">
      <c r="B14" s="44">
        <f t="shared" si="54"/>
        <v>9</v>
      </c>
      <c r="C14" s="58">
        <f t="shared" si="56"/>
        <v>44562</v>
      </c>
      <c r="D14" s="62">
        <f t="shared" si="57"/>
        <v>1048.0372442695518</v>
      </c>
      <c r="E14" s="62">
        <f t="shared" si="15"/>
        <v>25.807917140137715</v>
      </c>
      <c r="F14" s="62">
        <f t="shared" si="58"/>
        <v>1073.8451614096896</v>
      </c>
      <c r="G14" s="62">
        <f t="shared" si="16"/>
        <v>88</v>
      </c>
      <c r="H14" s="83">
        <f t="shared" si="59"/>
        <v>200</v>
      </c>
      <c r="I14" s="62">
        <f t="shared" si="60"/>
        <v>288</v>
      </c>
      <c r="K14" s="44">
        <f t="shared" si="55"/>
        <v>9</v>
      </c>
      <c r="L14" s="58">
        <f t="shared" si="61"/>
        <v>44562</v>
      </c>
      <c r="M14" s="62">
        <f t="shared" si="17"/>
        <v>632.69203368721094</v>
      </c>
      <c r="N14" s="62">
        <f t="shared" si="18"/>
        <v>12.65911310735828</v>
      </c>
      <c r="O14" s="62">
        <f t="shared" si="62"/>
        <v>645.35114679456922</v>
      </c>
      <c r="P14" s="62">
        <f t="shared" si="19"/>
        <v>40</v>
      </c>
      <c r="Q14" s="83">
        <f>IF(H14+G14&gt;0,0,IF((O14-P14)&gt;=$G$4+Summary!$P$8,$G$4+Summary!$P$8,O14-P14))</f>
        <v>0</v>
      </c>
      <c r="R14" s="62">
        <f t="shared" si="0"/>
        <v>40</v>
      </c>
      <c r="T14" s="44">
        <f t="shared" si="20"/>
        <v>9</v>
      </c>
      <c r="U14" s="58">
        <f t="shared" si="63"/>
        <v>44562</v>
      </c>
      <c r="V14" s="62">
        <f t="shared" si="21"/>
        <v>6274.6990027822749</v>
      </c>
      <c r="W14" s="62">
        <f t="shared" si="22"/>
        <v>89.989641531569134</v>
      </c>
      <c r="X14" s="62">
        <f t="shared" si="64"/>
        <v>6364.6886443138437</v>
      </c>
      <c r="Y14" s="62">
        <f t="shared" si="23"/>
        <v>120</v>
      </c>
      <c r="Z14" s="83">
        <f>IF(H14+Q14+P14+G14&gt;0,0,IF((X14-Y14)&gt;=$G$4+$P$4+Summary!$P$8,$G$4+$P$4+Summary!$P$8,X14-Y14))</f>
        <v>0</v>
      </c>
      <c r="AA14" s="62">
        <f t="shared" si="1"/>
        <v>120</v>
      </c>
      <c r="AC14" s="44">
        <f t="shared" si="24"/>
        <v>9</v>
      </c>
      <c r="AD14" s="58">
        <f t="shared" si="65"/>
        <v>44562</v>
      </c>
      <c r="AE14" s="62">
        <f t="shared" si="25"/>
        <v>12517.122983914836</v>
      </c>
      <c r="AF14" s="62">
        <f t="shared" si="26"/>
        <v>175.65695920760484</v>
      </c>
      <c r="AG14" s="62">
        <f t="shared" si="66"/>
        <v>12692.779943122441</v>
      </c>
      <c r="AH14" s="62">
        <f t="shared" si="27"/>
        <v>340</v>
      </c>
      <c r="AI14" s="83">
        <f>IF(H14+Q14+Z14+Y14+P14+G14&gt;0,0,IF((AG14-AH14)&gt;=$G$4+$P$4+$Y$4+Summary!$P$8,$G$4+$P$4+$Y$4+Summary!$P$8,AG14-AH14))</f>
        <v>0</v>
      </c>
      <c r="AJ14" s="62">
        <f t="shared" si="2"/>
        <v>340</v>
      </c>
      <c r="AL14" s="44">
        <f t="shared" si="28"/>
        <v>9</v>
      </c>
      <c r="AM14" s="58">
        <f t="shared" si="67"/>
        <v>44562</v>
      </c>
      <c r="AN14" s="62">
        <f t="shared" si="29"/>
        <v>1029.4930924611494</v>
      </c>
      <c r="AO14" s="62">
        <f t="shared" si="30"/>
        <v>13.417726638410315</v>
      </c>
      <c r="AP14" s="62">
        <f t="shared" si="68"/>
        <v>1042.9108190995598</v>
      </c>
      <c r="AQ14" s="62">
        <f t="shared" si="31"/>
        <v>36</v>
      </c>
      <c r="AR14" s="83">
        <f>IF(H14+Q14+Z14+AI14+AH14+Y14+P14+G14&gt;0,0,IF((AP14-AQ14)&gt;=$G$4+$P$4+$Y$4+$AH$4+Summary!$P$8,$G$4+$P$4+$Y$4+$AH$4+Summary!$P$8,AP14-AQ14))</f>
        <v>0</v>
      </c>
      <c r="AS14" s="62">
        <f t="shared" si="3"/>
        <v>36</v>
      </c>
      <c r="AU14" s="44">
        <f t="shared" si="32"/>
        <v>9</v>
      </c>
      <c r="AV14" s="58">
        <f t="shared" si="69"/>
        <v>44562</v>
      </c>
      <c r="AW14" s="62">
        <f t="shared" si="33"/>
        <v>0</v>
      </c>
      <c r="AX14" s="62">
        <f t="shared" si="34"/>
        <v>0</v>
      </c>
      <c r="AY14" s="62">
        <f t="shared" si="70"/>
        <v>0</v>
      </c>
      <c r="AZ14" s="62">
        <f t="shared" si="35"/>
        <v>0</v>
      </c>
      <c r="BA14" s="83">
        <f>IF(H14+Q14+Z14+AI14+AR14+AQ14+AH14+Y14+P14+G14&gt;0,0,IF((AY14-AZ14)&gt;=$G$4+$P$4+$Y$4+$AH$4+$AQ$4+Summary!$P$8,$G$4+$P$4+$Y$4+$AH$4+$AQ$4+Summary!$P$8,AY14-AZ14))</f>
        <v>0</v>
      </c>
      <c r="BB14" s="62">
        <f t="shared" si="4"/>
        <v>0</v>
      </c>
      <c r="BD14" s="44">
        <f t="shared" si="36"/>
        <v>9</v>
      </c>
      <c r="BE14" s="58">
        <f t="shared" si="71"/>
        <v>44562</v>
      </c>
      <c r="BF14" s="62">
        <f t="shared" si="37"/>
        <v>0</v>
      </c>
      <c r="BG14" s="62">
        <f t="shared" si="38"/>
        <v>0</v>
      </c>
      <c r="BH14" s="62">
        <f t="shared" si="72"/>
        <v>0</v>
      </c>
      <c r="BI14" s="62">
        <f t="shared" si="39"/>
        <v>0</v>
      </c>
      <c r="BJ14" s="83">
        <f>IF(H14+Q14+Z14+AI14+AR14+BA14+AZ14+AQ14+AH14+Y14+P14+G14&gt;0,0,IF((BH14-BI14)&gt;=$G$4+$P$4+$Y$4+$AH$4+$AQ$4+$AZ$4+Summary!$P$8,$G$4+$P$4+$Y$4+$AH$4+$AQ$4+$AZ$4+Summary!$P$8,BH14-BI14))</f>
        <v>0</v>
      </c>
      <c r="BK14" s="62">
        <f t="shared" si="5"/>
        <v>0</v>
      </c>
      <c r="BM14" s="44">
        <f t="shared" si="40"/>
        <v>9</v>
      </c>
      <c r="BN14" s="58">
        <f t="shared" si="73"/>
        <v>44562</v>
      </c>
      <c r="BO14" s="62">
        <f t="shared" si="41"/>
        <v>0</v>
      </c>
      <c r="BP14" s="62">
        <f t="shared" si="42"/>
        <v>0</v>
      </c>
      <c r="BQ14" s="62">
        <f t="shared" si="74"/>
        <v>0</v>
      </c>
      <c r="BR14" s="62">
        <f t="shared" si="43"/>
        <v>0</v>
      </c>
      <c r="BS14" s="83">
        <f>IF(H14+Q14+Z14+AI14+AR14+BA14+BJ14+BI14+AZ14+AQ14+AH14+Y14+P14+G14&gt;0,0,IF((BQ14-BR14)&gt;=$G$4+$P$4+$Y$4+$AH$4+$AQ$4+$AZ$4+$BI$4+Summary!$P$8,$G$4+$P$4+$Y$4+$AH$4+$AQ$4+$AZ$4+$BI$4+Summary!$P$8,BQ14-BR14))</f>
        <v>0</v>
      </c>
      <c r="BT14" s="62">
        <f t="shared" si="6"/>
        <v>0</v>
      </c>
      <c r="BV14" s="44">
        <f t="shared" si="44"/>
        <v>9</v>
      </c>
      <c r="BW14" s="58">
        <f t="shared" si="75"/>
        <v>44562</v>
      </c>
      <c r="BX14" s="62">
        <f t="shared" si="45"/>
        <v>0</v>
      </c>
      <c r="BY14" s="62">
        <f t="shared" si="46"/>
        <v>0</v>
      </c>
      <c r="BZ14" s="62">
        <f t="shared" si="76"/>
        <v>0</v>
      </c>
      <c r="CA14" s="62">
        <f t="shared" si="47"/>
        <v>0</v>
      </c>
      <c r="CB14" s="83">
        <f>IF(H14+Q14+Z14+AI14+AR14+BA14+BJ14+BS14+BR14+BI14+AZ14+AQ14+AH14+Y14+P14+G14&gt;0,0,IF((BZ14-CA14)&gt;=$G$4+$P$4+$Y$4+$AH$4+$AQ$4+$AZ$4+$BI$4+$BR$4+Summary!$P$8,$G$4+$P$4+$Y$4+$AH$4+$AQ$4+$AZ$4+$BI$4+$BR$4+Summary!$P$8,BZ14-CA14))</f>
        <v>0</v>
      </c>
      <c r="CC14" s="62">
        <f t="shared" si="7"/>
        <v>0</v>
      </c>
      <c r="CE14" s="44">
        <f t="shared" si="48"/>
        <v>9</v>
      </c>
      <c r="CF14" s="58">
        <f t="shared" si="77"/>
        <v>44562</v>
      </c>
      <c r="CG14" s="62">
        <f t="shared" si="49"/>
        <v>0</v>
      </c>
      <c r="CH14" s="62">
        <f t="shared" si="50"/>
        <v>0</v>
      </c>
      <c r="CI14" s="62">
        <f t="shared" si="78"/>
        <v>0</v>
      </c>
      <c r="CJ14" s="62">
        <f t="shared" si="51"/>
        <v>0</v>
      </c>
      <c r="CK14" s="83">
        <f>IF(H14+Q14+Z14+AI14+AR14+BA14+BJ14+BS14+CB14+CA14+BR14+BI14+AZ14+AQ14+AH14+Y14+P14+G14&gt;0,0,IF((CI14-CJ14)&gt;=$G$4+$P$4+$Y$4+$AH$4+$AQ$4+$AZ$4+$BI$4+$BR$4+$CA$4+Summary!$P$8,$G$4+$P$4+$Y$4+$AH$4+$AQ$4+$AZ$4+$BI$4+$BR$4+$CA$4+Summary!$P$8,CI14-CJ14))</f>
        <v>0</v>
      </c>
      <c r="CL14" s="62">
        <f t="shared" si="8"/>
        <v>0</v>
      </c>
      <c r="CN14" s="44">
        <f t="shared" si="52"/>
        <v>9</v>
      </c>
      <c r="CO14" s="58">
        <f t="shared" si="79"/>
        <v>44562</v>
      </c>
      <c r="CP14" s="62">
        <f t="shared" si="9"/>
        <v>21502.044357115024</v>
      </c>
      <c r="CQ14" s="62">
        <f t="shared" si="10"/>
        <v>317.53135762508026</v>
      </c>
      <c r="CR14" s="62">
        <f t="shared" si="11"/>
        <v>21819.575714740105</v>
      </c>
      <c r="CS14" s="62">
        <f t="shared" si="12"/>
        <v>624</v>
      </c>
      <c r="CT14" s="62">
        <f t="shared" si="13"/>
        <v>200</v>
      </c>
      <c r="CU14" s="62">
        <f t="shared" si="14"/>
        <v>824</v>
      </c>
      <c r="CV14" s="84">
        <f t="shared" si="53"/>
        <v>44562</v>
      </c>
    </row>
    <row r="15" spans="2:100" ht="20" customHeight="1" thickBot="1" x14ac:dyDescent="0.25">
      <c r="B15" s="44">
        <f t="shared" si="54"/>
        <v>10</v>
      </c>
      <c r="C15" s="58">
        <f t="shared" si="56"/>
        <v>44593</v>
      </c>
      <c r="D15" s="62">
        <f t="shared" si="57"/>
        <v>785.84516140968958</v>
      </c>
      <c r="E15" s="62">
        <f t="shared" si="15"/>
        <v>19.351437099713603</v>
      </c>
      <c r="F15" s="62">
        <f t="shared" si="58"/>
        <v>805.1965985094032</v>
      </c>
      <c r="G15" s="62">
        <f t="shared" si="16"/>
        <v>88</v>
      </c>
      <c r="H15" s="83">
        <f t="shared" si="59"/>
        <v>200</v>
      </c>
      <c r="I15" s="62">
        <f t="shared" si="60"/>
        <v>288</v>
      </c>
      <c r="K15" s="44">
        <f t="shared" si="55"/>
        <v>10</v>
      </c>
      <c r="L15" s="58">
        <f t="shared" si="61"/>
        <v>44593</v>
      </c>
      <c r="M15" s="62">
        <f t="shared" si="17"/>
        <v>605.35114679456922</v>
      </c>
      <c r="N15" s="62">
        <f t="shared" si="18"/>
        <v>12.112067528781338</v>
      </c>
      <c r="O15" s="62">
        <f t="shared" si="62"/>
        <v>617.4632143233506</v>
      </c>
      <c r="P15" s="62">
        <f t="shared" si="19"/>
        <v>40</v>
      </c>
      <c r="Q15" s="83">
        <f>IF(H15+G15&gt;0,0,IF((O15-P15)&gt;=$G$4+Summary!$P$8,$G$4+Summary!$P$8,O15-P15))</f>
        <v>0</v>
      </c>
      <c r="R15" s="62">
        <f t="shared" si="0"/>
        <v>40</v>
      </c>
      <c r="T15" s="44">
        <f t="shared" si="20"/>
        <v>10</v>
      </c>
      <c r="U15" s="58">
        <f t="shared" si="63"/>
        <v>44593</v>
      </c>
      <c r="V15" s="62">
        <f t="shared" si="21"/>
        <v>6244.6886443138437</v>
      </c>
      <c r="W15" s="62">
        <f t="shared" si="22"/>
        <v>89.559242973867711</v>
      </c>
      <c r="X15" s="62">
        <f t="shared" si="64"/>
        <v>6334.2478872877118</v>
      </c>
      <c r="Y15" s="62">
        <f t="shared" si="23"/>
        <v>120</v>
      </c>
      <c r="Z15" s="83">
        <f>IF(H15+Q15+P15+G15&gt;0,0,IF((X15-Y15)&gt;=$G$4+$P$4+Summary!$P$8,$G$4+$P$4+Summary!$P$8,X15-Y15))</f>
        <v>0</v>
      </c>
      <c r="AA15" s="62">
        <f t="shared" si="1"/>
        <v>120</v>
      </c>
      <c r="AC15" s="44">
        <f t="shared" si="24"/>
        <v>10</v>
      </c>
      <c r="AD15" s="58">
        <f t="shared" si="65"/>
        <v>44593</v>
      </c>
      <c r="AE15" s="62">
        <f t="shared" si="25"/>
        <v>12352.779943122441</v>
      </c>
      <c r="AF15" s="62">
        <f t="shared" si="26"/>
        <v>173.35067853515159</v>
      </c>
      <c r="AG15" s="62">
        <f t="shared" si="66"/>
        <v>12526.130621657592</v>
      </c>
      <c r="AH15" s="62">
        <f t="shared" si="27"/>
        <v>340</v>
      </c>
      <c r="AI15" s="83">
        <f>IF(H15+Q15+Z15+Y15+P15+G15&gt;0,0,IF((AG15-AH15)&gt;=$G$4+$P$4+$Y$4+Summary!$P$8,$G$4+$P$4+$Y$4+Summary!$P$8,AG15-AH15))</f>
        <v>0</v>
      </c>
      <c r="AJ15" s="62">
        <f t="shared" si="2"/>
        <v>340</v>
      </c>
      <c r="AL15" s="44">
        <f t="shared" si="28"/>
        <v>10</v>
      </c>
      <c r="AM15" s="58">
        <f t="shared" si="67"/>
        <v>44593</v>
      </c>
      <c r="AN15" s="62">
        <f t="shared" si="29"/>
        <v>1006.9108190995598</v>
      </c>
      <c r="AO15" s="62">
        <f t="shared" si="30"/>
        <v>13.123404342264264</v>
      </c>
      <c r="AP15" s="62">
        <f t="shared" si="68"/>
        <v>1020.0342234418241</v>
      </c>
      <c r="AQ15" s="62">
        <f t="shared" si="31"/>
        <v>36</v>
      </c>
      <c r="AR15" s="83">
        <f>IF(H15+Q15+Z15+AI15+AH15+Y15+P15+G15&gt;0,0,IF((AP15-AQ15)&gt;=$G$4+$P$4+$Y$4+$AH$4+Summary!$P$8,$G$4+$P$4+$Y$4+$AH$4+Summary!$P$8,AP15-AQ15))</f>
        <v>0</v>
      </c>
      <c r="AS15" s="62">
        <f t="shared" si="3"/>
        <v>36</v>
      </c>
      <c r="AU15" s="44">
        <f t="shared" si="32"/>
        <v>10</v>
      </c>
      <c r="AV15" s="58">
        <f t="shared" si="69"/>
        <v>44593</v>
      </c>
      <c r="AW15" s="62">
        <f t="shared" si="33"/>
        <v>0</v>
      </c>
      <c r="AX15" s="62">
        <f t="shared" si="34"/>
        <v>0</v>
      </c>
      <c r="AY15" s="62">
        <f t="shared" si="70"/>
        <v>0</v>
      </c>
      <c r="AZ15" s="62">
        <f t="shared" si="35"/>
        <v>0</v>
      </c>
      <c r="BA15" s="83">
        <f>IF(H15+Q15+Z15+AI15+AR15+AQ15+AH15+Y15+P15+G15&gt;0,0,IF((AY15-AZ15)&gt;=$G$4+$P$4+$Y$4+$AH$4+$AQ$4+Summary!$P$8,$G$4+$P$4+$Y$4+$AH$4+$AQ$4+Summary!$P$8,AY15-AZ15))</f>
        <v>0</v>
      </c>
      <c r="BB15" s="62">
        <f t="shared" si="4"/>
        <v>0</v>
      </c>
      <c r="BD15" s="44">
        <f t="shared" si="36"/>
        <v>10</v>
      </c>
      <c r="BE15" s="58">
        <f t="shared" si="71"/>
        <v>44593</v>
      </c>
      <c r="BF15" s="62">
        <f t="shared" si="37"/>
        <v>0</v>
      </c>
      <c r="BG15" s="62">
        <f t="shared" si="38"/>
        <v>0</v>
      </c>
      <c r="BH15" s="62">
        <f t="shared" si="72"/>
        <v>0</v>
      </c>
      <c r="BI15" s="62">
        <f t="shared" si="39"/>
        <v>0</v>
      </c>
      <c r="BJ15" s="83">
        <f>IF(H15+Q15+Z15+AI15+AR15+BA15+AZ15+AQ15+AH15+Y15+P15+G15&gt;0,0,IF((BH15-BI15)&gt;=$G$4+$P$4+$Y$4+$AH$4+$AQ$4+$AZ$4+Summary!$P$8,$G$4+$P$4+$Y$4+$AH$4+$AQ$4+$AZ$4+Summary!$P$8,BH15-BI15))</f>
        <v>0</v>
      </c>
      <c r="BK15" s="62">
        <f t="shared" si="5"/>
        <v>0</v>
      </c>
      <c r="BM15" s="44">
        <f t="shared" si="40"/>
        <v>10</v>
      </c>
      <c r="BN15" s="58">
        <f t="shared" si="73"/>
        <v>44593</v>
      </c>
      <c r="BO15" s="62">
        <f t="shared" si="41"/>
        <v>0</v>
      </c>
      <c r="BP15" s="62">
        <f t="shared" si="42"/>
        <v>0</v>
      </c>
      <c r="BQ15" s="62">
        <f t="shared" si="74"/>
        <v>0</v>
      </c>
      <c r="BR15" s="62">
        <f t="shared" si="43"/>
        <v>0</v>
      </c>
      <c r="BS15" s="83">
        <f>IF(H15+Q15+Z15+AI15+AR15+BA15+BJ15+BI15+AZ15+AQ15+AH15+Y15+P15+G15&gt;0,0,IF((BQ15-BR15)&gt;=$G$4+$P$4+$Y$4+$AH$4+$AQ$4+$AZ$4+$BI$4+Summary!$P$8,$G$4+$P$4+$Y$4+$AH$4+$AQ$4+$AZ$4+$BI$4+Summary!$P$8,BQ15-BR15))</f>
        <v>0</v>
      </c>
      <c r="BT15" s="62">
        <f t="shared" si="6"/>
        <v>0</v>
      </c>
      <c r="BV15" s="44">
        <f t="shared" si="44"/>
        <v>10</v>
      </c>
      <c r="BW15" s="58">
        <f t="shared" si="75"/>
        <v>44593</v>
      </c>
      <c r="BX15" s="62">
        <f t="shared" si="45"/>
        <v>0</v>
      </c>
      <c r="BY15" s="62">
        <f t="shared" si="46"/>
        <v>0</v>
      </c>
      <c r="BZ15" s="62">
        <f t="shared" si="76"/>
        <v>0</v>
      </c>
      <c r="CA15" s="62">
        <f t="shared" si="47"/>
        <v>0</v>
      </c>
      <c r="CB15" s="83">
        <f>IF(H15+Q15+Z15+AI15+AR15+BA15+BJ15+BS15+BR15+BI15+AZ15+AQ15+AH15+Y15+P15+G15&gt;0,0,IF((BZ15-CA15)&gt;=$G$4+$P$4+$Y$4+$AH$4+$AQ$4+$AZ$4+$BI$4+$BR$4+Summary!$P$8,$G$4+$P$4+$Y$4+$AH$4+$AQ$4+$AZ$4+$BI$4+$BR$4+Summary!$P$8,BZ15-CA15))</f>
        <v>0</v>
      </c>
      <c r="CC15" s="62">
        <f t="shared" si="7"/>
        <v>0</v>
      </c>
      <c r="CE15" s="44">
        <f t="shared" si="48"/>
        <v>10</v>
      </c>
      <c r="CF15" s="58">
        <f t="shared" si="77"/>
        <v>44593</v>
      </c>
      <c r="CG15" s="62">
        <f t="shared" si="49"/>
        <v>0</v>
      </c>
      <c r="CH15" s="62">
        <f t="shared" si="50"/>
        <v>0</v>
      </c>
      <c r="CI15" s="62">
        <f t="shared" si="78"/>
        <v>0</v>
      </c>
      <c r="CJ15" s="62">
        <f t="shared" si="51"/>
        <v>0</v>
      </c>
      <c r="CK15" s="83">
        <f>IF(H15+Q15+Z15+AI15+AR15+BA15+BJ15+BS15+CB15+CA15+BR15+BI15+AZ15+AQ15+AH15+Y15+P15+G15&gt;0,0,IF((CI15-CJ15)&gt;=$G$4+$P$4+$Y$4+$AH$4+$AQ$4+$AZ$4+$BI$4+$BR$4+$CA$4+Summary!$P$8,$G$4+$P$4+$Y$4+$AH$4+$AQ$4+$AZ$4+$BI$4+$BR$4+$CA$4+Summary!$P$8,CI15-CJ15))</f>
        <v>0</v>
      </c>
      <c r="CL15" s="62">
        <f t="shared" si="8"/>
        <v>0</v>
      </c>
      <c r="CN15" s="44">
        <f t="shared" si="52"/>
        <v>10</v>
      </c>
      <c r="CO15" s="58">
        <f t="shared" si="79"/>
        <v>44593</v>
      </c>
      <c r="CP15" s="62">
        <f t="shared" si="9"/>
        <v>20995.575714740105</v>
      </c>
      <c r="CQ15" s="62">
        <f t="shared" si="10"/>
        <v>307.49683047977851</v>
      </c>
      <c r="CR15" s="62">
        <f t="shared" si="11"/>
        <v>21303.072545219882</v>
      </c>
      <c r="CS15" s="62">
        <f t="shared" si="12"/>
        <v>624</v>
      </c>
      <c r="CT15" s="62">
        <f t="shared" si="13"/>
        <v>200</v>
      </c>
      <c r="CU15" s="62">
        <f t="shared" si="14"/>
        <v>824</v>
      </c>
      <c r="CV15" s="84">
        <f t="shared" si="53"/>
        <v>44593</v>
      </c>
    </row>
    <row r="16" spans="2:100" ht="20" customHeight="1" thickBot="1" x14ac:dyDescent="0.25">
      <c r="B16" s="44">
        <f t="shared" si="54"/>
        <v>11</v>
      </c>
      <c r="C16" s="58">
        <f t="shared" si="56"/>
        <v>44621</v>
      </c>
      <c r="D16" s="62">
        <f t="shared" si="57"/>
        <v>517.1965985094032</v>
      </c>
      <c r="E16" s="62">
        <f t="shared" si="15"/>
        <v>12.735966238294054</v>
      </c>
      <c r="F16" s="62">
        <f t="shared" si="58"/>
        <v>529.93256474769726</v>
      </c>
      <c r="G16" s="62">
        <f t="shared" si="16"/>
        <v>88</v>
      </c>
      <c r="H16" s="83">
        <f t="shared" si="59"/>
        <v>200</v>
      </c>
      <c r="I16" s="62">
        <f t="shared" si="60"/>
        <v>288</v>
      </c>
      <c r="K16" s="44">
        <f t="shared" si="55"/>
        <v>11</v>
      </c>
      <c r="L16" s="58">
        <f t="shared" si="61"/>
        <v>44621</v>
      </c>
      <c r="M16" s="62">
        <f t="shared" si="17"/>
        <v>577.4632143233506</v>
      </c>
      <c r="N16" s="62">
        <f t="shared" si="18"/>
        <v>11.554076479919708</v>
      </c>
      <c r="O16" s="62">
        <f t="shared" si="62"/>
        <v>589.01729080327027</v>
      </c>
      <c r="P16" s="62">
        <f t="shared" si="19"/>
        <v>40</v>
      </c>
      <c r="Q16" s="83">
        <f>IF(H16+G16&gt;0,0,IF((O16-P16)&gt;=$G$4+Summary!$P$8,$G$4+Summary!$P$8,O16-P16))</f>
        <v>0</v>
      </c>
      <c r="R16" s="62">
        <f t="shared" si="0"/>
        <v>40</v>
      </c>
      <c r="T16" s="44">
        <f t="shared" si="20"/>
        <v>11</v>
      </c>
      <c r="U16" s="58">
        <f t="shared" si="63"/>
        <v>44621</v>
      </c>
      <c r="V16" s="62">
        <f t="shared" si="21"/>
        <v>6214.2478872877118</v>
      </c>
      <c r="W16" s="62">
        <f t="shared" si="22"/>
        <v>89.122671783517944</v>
      </c>
      <c r="X16" s="62">
        <f t="shared" si="64"/>
        <v>6303.3705590712298</v>
      </c>
      <c r="Y16" s="62">
        <f t="shared" si="23"/>
        <v>120</v>
      </c>
      <c r="Z16" s="83">
        <f>IF(H16+Q16+P16+G16&gt;0,0,IF((X16-Y16)&gt;=$G$4+$P$4+Summary!$P$8,$G$4+$P$4+Summary!$P$8,X16-Y16))</f>
        <v>0</v>
      </c>
      <c r="AA16" s="62">
        <f t="shared" si="1"/>
        <v>120</v>
      </c>
      <c r="AC16" s="44">
        <f t="shared" si="24"/>
        <v>11</v>
      </c>
      <c r="AD16" s="58">
        <f t="shared" si="65"/>
        <v>44621</v>
      </c>
      <c r="AE16" s="62">
        <f t="shared" si="25"/>
        <v>12186.130621657592</v>
      </c>
      <c r="AF16" s="62">
        <f t="shared" si="26"/>
        <v>171.01203305726153</v>
      </c>
      <c r="AG16" s="62">
        <f t="shared" si="66"/>
        <v>12357.142654714853</v>
      </c>
      <c r="AH16" s="62">
        <f t="shared" si="27"/>
        <v>340</v>
      </c>
      <c r="AI16" s="83">
        <f>IF(H16+Q16+Z16+Y16+P16+G16&gt;0,0,IF((AG16-AH16)&gt;=$G$4+$P$4+$Y$4+Summary!$P$8,$G$4+$P$4+$Y$4+Summary!$P$8,AG16-AH16))</f>
        <v>0</v>
      </c>
      <c r="AJ16" s="62">
        <f t="shared" si="2"/>
        <v>340</v>
      </c>
      <c r="AL16" s="44">
        <f t="shared" si="28"/>
        <v>11</v>
      </c>
      <c r="AM16" s="58">
        <f t="shared" si="67"/>
        <v>44621</v>
      </c>
      <c r="AN16" s="62">
        <f t="shared" si="29"/>
        <v>984.03422344182411</v>
      </c>
      <c r="AO16" s="62">
        <f t="shared" si="30"/>
        <v>12.825246045525107</v>
      </c>
      <c r="AP16" s="62">
        <f t="shared" si="68"/>
        <v>996.8594694873492</v>
      </c>
      <c r="AQ16" s="62">
        <f t="shared" si="31"/>
        <v>36</v>
      </c>
      <c r="AR16" s="83">
        <f>IF(H16+Q16+Z16+AI16+AH16+Y16+P16+G16&gt;0,0,IF((AP16-AQ16)&gt;=$G$4+$P$4+$Y$4+$AH$4+Summary!$P$8,$G$4+$P$4+$Y$4+$AH$4+Summary!$P$8,AP16-AQ16))</f>
        <v>0</v>
      </c>
      <c r="AS16" s="62">
        <f t="shared" si="3"/>
        <v>36</v>
      </c>
      <c r="AU16" s="44">
        <f t="shared" si="32"/>
        <v>11</v>
      </c>
      <c r="AV16" s="58">
        <f t="shared" si="69"/>
        <v>44621</v>
      </c>
      <c r="AW16" s="62">
        <f t="shared" si="33"/>
        <v>0</v>
      </c>
      <c r="AX16" s="62">
        <f t="shared" si="34"/>
        <v>0</v>
      </c>
      <c r="AY16" s="62">
        <f t="shared" si="70"/>
        <v>0</v>
      </c>
      <c r="AZ16" s="62">
        <f t="shared" si="35"/>
        <v>0</v>
      </c>
      <c r="BA16" s="83">
        <f>IF(H16+Q16+Z16+AI16+AR16+AQ16+AH16+Y16+P16+G16&gt;0,0,IF((AY16-AZ16)&gt;=$G$4+$P$4+$Y$4+$AH$4+$AQ$4+Summary!$P$8,$G$4+$P$4+$Y$4+$AH$4+$AQ$4+Summary!$P$8,AY16-AZ16))</f>
        <v>0</v>
      </c>
      <c r="BB16" s="62">
        <f t="shared" si="4"/>
        <v>0</v>
      </c>
      <c r="BD16" s="44">
        <f t="shared" si="36"/>
        <v>11</v>
      </c>
      <c r="BE16" s="58">
        <f t="shared" si="71"/>
        <v>44621</v>
      </c>
      <c r="BF16" s="62">
        <f t="shared" si="37"/>
        <v>0</v>
      </c>
      <c r="BG16" s="62">
        <f t="shared" si="38"/>
        <v>0</v>
      </c>
      <c r="BH16" s="62">
        <f t="shared" si="72"/>
        <v>0</v>
      </c>
      <c r="BI16" s="62">
        <f t="shared" si="39"/>
        <v>0</v>
      </c>
      <c r="BJ16" s="83">
        <f>IF(H16+Q16+Z16+AI16+AR16+BA16+AZ16+AQ16+AH16+Y16+P16+G16&gt;0,0,IF((BH16-BI16)&gt;=$G$4+$P$4+$Y$4+$AH$4+$AQ$4+$AZ$4+Summary!$P$8,$G$4+$P$4+$Y$4+$AH$4+$AQ$4+$AZ$4+Summary!$P$8,BH16-BI16))</f>
        <v>0</v>
      </c>
      <c r="BK16" s="62">
        <f t="shared" si="5"/>
        <v>0</v>
      </c>
      <c r="BM16" s="44">
        <f t="shared" si="40"/>
        <v>11</v>
      </c>
      <c r="BN16" s="58">
        <f t="shared" si="73"/>
        <v>44621</v>
      </c>
      <c r="BO16" s="62">
        <f t="shared" si="41"/>
        <v>0</v>
      </c>
      <c r="BP16" s="62">
        <f t="shared" si="42"/>
        <v>0</v>
      </c>
      <c r="BQ16" s="62">
        <f t="shared" si="74"/>
        <v>0</v>
      </c>
      <c r="BR16" s="62">
        <f t="shared" si="43"/>
        <v>0</v>
      </c>
      <c r="BS16" s="83">
        <f>IF(H16+Q16+Z16+AI16+AR16+BA16+BJ16+BI16+AZ16+AQ16+AH16+Y16+P16+G16&gt;0,0,IF((BQ16-BR16)&gt;=$G$4+$P$4+$Y$4+$AH$4+$AQ$4+$AZ$4+$BI$4+Summary!$P$8,$G$4+$P$4+$Y$4+$AH$4+$AQ$4+$AZ$4+$BI$4+Summary!$P$8,BQ16-BR16))</f>
        <v>0</v>
      </c>
      <c r="BT16" s="62">
        <f t="shared" si="6"/>
        <v>0</v>
      </c>
      <c r="BV16" s="44">
        <f t="shared" si="44"/>
        <v>11</v>
      </c>
      <c r="BW16" s="58">
        <f t="shared" si="75"/>
        <v>44621</v>
      </c>
      <c r="BX16" s="62">
        <f t="shared" si="45"/>
        <v>0</v>
      </c>
      <c r="BY16" s="62">
        <f t="shared" si="46"/>
        <v>0</v>
      </c>
      <c r="BZ16" s="62">
        <f t="shared" si="76"/>
        <v>0</v>
      </c>
      <c r="CA16" s="62">
        <f t="shared" si="47"/>
        <v>0</v>
      </c>
      <c r="CB16" s="83">
        <f>IF(H16+Q16+Z16+AI16+AR16+BA16+BJ16+BS16+BR16+BI16+AZ16+AQ16+AH16+Y16+P16+G16&gt;0,0,IF((BZ16-CA16)&gt;=$G$4+$P$4+$Y$4+$AH$4+$AQ$4+$AZ$4+$BI$4+$BR$4+Summary!$P$8,$G$4+$P$4+$Y$4+$AH$4+$AQ$4+$AZ$4+$BI$4+$BR$4+Summary!$P$8,BZ16-CA16))</f>
        <v>0</v>
      </c>
      <c r="CC16" s="62">
        <f t="shared" si="7"/>
        <v>0</v>
      </c>
      <c r="CE16" s="44">
        <f t="shared" si="48"/>
        <v>11</v>
      </c>
      <c r="CF16" s="58">
        <f t="shared" si="77"/>
        <v>44621</v>
      </c>
      <c r="CG16" s="62">
        <f t="shared" si="49"/>
        <v>0</v>
      </c>
      <c r="CH16" s="62">
        <f t="shared" si="50"/>
        <v>0</v>
      </c>
      <c r="CI16" s="62">
        <f t="shared" si="78"/>
        <v>0</v>
      </c>
      <c r="CJ16" s="62">
        <f t="shared" si="51"/>
        <v>0</v>
      </c>
      <c r="CK16" s="83">
        <f>IF(H16+Q16+Z16+AI16+AR16+BA16+BJ16+BS16+CB16+CA16+BR16+BI16+AZ16+AQ16+AH16+Y16+P16+G16&gt;0,0,IF((CI16-CJ16)&gt;=$G$4+$P$4+$Y$4+$AH$4+$AQ$4+$AZ$4+$BI$4+$BR$4+$CA$4+Summary!$P$8,$G$4+$P$4+$Y$4+$AH$4+$AQ$4+$AZ$4+$BI$4+$BR$4+$CA$4+Summary!$P$8,CI16-CJ16))</f>
        <v>0</v>
      </c>
      <c r="CL16" s="62">
        <f t="shared" si="8"/>
        <v>0</v>
      </c>
      <c r="CN16" s="44">
        <f t="shared" si="52"/>
        <v>11</v>
      </c>
      <c r="CO16" s="58">
        <f t="shared" si="79"/>
        <v>44621</v>
      </c>
      <c r="CP16" s="62">
        <f t="shared" si="9"/>
        <v>20479.072545219882</v>
      </c>
      <c r="CQ16" s="62">
        <f t="shared" si="10"/>
        <v>297.24999360451829</v>
      </c>
      <c r="CR16" s="62">
        <f t="shared" si="11"/>
        <v>20776.322538824399</v>
      </c>
      <c r="CS16" s="62">
        <f t="shared" si="12"/>
        <v>624</v>
      </c>
      <c r="CT16" s="62">
        <f t="shared" si="13"/>
        <v>200</v>
      </c>
      <c r="CU16" s="62">
        <f t="shared" si="14"/>
        <v>824</v>
      </c>
      <c r="CV16" s="84">
        <f t="shared" si="53"/>
        <v>44621</v>
      </c>
    </row>
    <row r="17" spans="2:100" ht="20" customHeight="1" thickBot="1" x14ac:dyDescent="0.25">
      <c r="B17" s="44">
        <f t="shared" si="54"/>
        <v>12</v>
      </c>
      <c r="C17" s="58">
        <f t="shared" si="56"/>
        <v>44652</v>
      </c>
      <c r="D17" s="62">
        <f t="shared" si="57"/>
        <v>241.93256474769726</v>
      </c>
      <c r="E17" s="62">
        <f t="shared" si="15"/>
        <v>5.957589406912045</v>
      </c>
      <c r="F17" s="62">
        <f t="shared" si="58"/>
        <v>247.89015415460929</v>
      </c>
      <c r="G17" s="62">
        <f t="shared" si="16"/>
        <v>88</v>
      </c>
      <c r="H17" s="83">
        <f t="shared" si="59"/>
        <v>159.89015415460929</v>
      </c>
      <c r="I17" s="62">
        <f t="shared" si="60"/>
        <v>247.89015415460929</v>
      </c>
      <c r="K17" s="44">
        <f t="shared" si="55"/>
        <v>12</v>
      </c>
      <c r="L17" s="58">
        <f t="shared" si="61"/>
        <v>44652</v>
      </c>
      <c r="M17" s="62">
        <f t="shared" si="17"/>
        <v>549.01729080327027</v>
      </c>
      <c r="N17" s="62">
        <f t="shared" si="18"/>
        <v>10.984920960155433</v>
      </c>
      <c r="O17" s="62">
        <f t="shared" si="62"/>
        <v>560.00221176342575</v>
      </c>
      <c r="P17" s="62">
        <f t="shared" si="19"/>
        <v>40</v>
      </c>
      <c r="Q17" s="83">
        <f>IF(H17+G17&gt;0,0,IF((O17-P17)&gt;=$G$4+Summary!$P$8,$G$4+Summary!$P$8,O17-P17))</f>
        <v>0</v>
      </c>
      <c r="R17" s="62">
        <f t="shared" si="0"/>
        <v>40</v>
      </c>
      <c r="T17" s="44">
        <f t="shared" si="20"/>
        <v>12</v>
      </c>
      <c r="U17" s="58">
        <f t="shared" si="63"/>
        <v>44652</v>
      </c>
      <c r="V17" s="62">
        <f t="shared" si="21"/>
        <v>6183.3705590712298</v>
      </c>
      <c r="W17" s="62">
        <f t="shared" si="22"/>
        <v>88.679839434679891</v>
      </c>
      <c r="X17" s="62">
        <f t="shared" si="64"/>
        <v>6272.0503985059095</v>
      </c>
      <c r="Y17" s="62">
        <f t="shared" si="23"/>
        <v>120</v>
      </c>
      <c r="Z17" s="83">
        <f>IF(H17+Q17+P17+G17&gt;0,0,IF((X17-Y17)&gt;=$G$4+$P$4+Summary!$P$8,$G$4+$P$4+Summary!$P$8,X17-Y17))</f>
        <v>0</v>
      </c>
      <c r="AA17" s="62">
        <f t="shared" si="1"/>
        <v>120</v>
      </c>
      <c r="AC17" s="44">
        <f t="shared" si="24"/>
        <v>12</v>
      </c>
      <c r="AD17" s="58">
        <f t="shared" si="65"/>
        <v>44652</v>
      </c>
      <c r="AE17" s="62">
        <f t="shared" si="25"/>
        <v>12017.142654714853</v>
      </c>
      <c r="AF17" s="62">
        <f t="shared" si="26"/>
        <v>168.64056858783178</v>
      </c>
      <c r="AG17" s="62">
        <f t="shared" si="66"/>
        <v>12185.783223302686</v>
      </c>
      <c r="AH17" s="62">
        <f t="shared" si="27"/>
        <v>340</v>
      </c>
      <c r="AI17" s="83">
        <f>IF(H17+Q17+Z17+Y17+P17+G17&gt;0,0,IF((AG17-AH17)&gt;=$G$4+$P$4+$Y$4+Summary!$P$8,$G$4+$P$4+$Y$4+Summary!$P$8,AG17-AH17))</f>
        <v>0</v>
      </c>
      <c r="AJ17" s="62">
        <f t="shared" si="2"/>
        <v>340</v>
      </c>
      <c r="AL17" s="44">
        <f t="shared" si="28"/>
        <v>12</v>
      </c>
      <c r="AM17" s="58">
        <f t="shared" si="67"/>
        <v>44652</v>
      </c>
      <c r="AN17" s="62">
        <f t="shared" si="29"/>
        <v>960.8594694873492</v>
      </c>
      <c r="AO17" s="62">
        <f t="shared" si="30"/>
        <v>12.523201752318451</v>
      </c>
      <c r="AP17" s="62">
        <f t="shared" si="68"/>
        <v>973.38267123966762</v>
      </c>
      <c r="AQ17" s="62">
        <f t="shared" si="31"/>
        <v>36</v>
      </c>
      <c r="AR17" s="83">
        <f>IF(H17+Q17+Z17+AI17+AH17+Y17+P17+G17&gt;0,0,IF((AP17-AQ17)&gt;=$G$4+$P$4+$Y$4+$AH$4+Summary!$P$8,$G$4+$P$4+$Y$4+$AH$4+Summary!$P$8,AP17-AQ17))</f>
        <v>0</v>
      </c>
      <c r="AS17" s="62">
        <f t="shared" si="3"/>
        <v>36</v>
      </c>
      <c r="AU17" s="44">
        <f t="shared" si="32"/>
        <v>12</v>
      </c>
      <c r="AV17" s="58">
        <f t="shared" si="69"/>
        <v>44652</v>
      </c>
      <c r="AW17" s="62">
        <f t="shared" si="33"/>
        <v>0</v>
      </c>
      <c r="AX17" s="62">
        <f t="shared" si="34"/>
        <v>0</v>
      </c>
      <c r="AY17" s="62">
        <f t="shared" si="70"/>
        <v>0</v>
      </c>
      <c r="AZ17" s="62">
        <f t="shared" si="35"/>
        <v>0</v>
      </c>
      <c r="BA17" s="83">
        <f>IF(H17+Q17+Z17+AI17+AR17+AQ17+AH17+Y17+P17+G17&gt;0,0,IF((AY17-AZ17)&gt;=$G$4+$P$4+$Y$4+$AH$4+$AQ$4+Summary!$P$8,$G$4+$P$4+$Y$4+$AH$4+$AQ$4+Summary!$P$8,AY17-AZ17))</f>
        <v>0</v>
      </c>
      <c r="BB17" s="62">
        <f t="shared" si="4"/>
        <v>0</v>
      </c>
      <c r="BD17" s="44">
        <f t="shared" si="36"/>
        <v>12</v>
      </c>
      <c r="BE17" s="58">
        <f t="shared" si="71"/>
        <v>44652</v>
      </c>
      <c r="BF17" s="62">
        <f t="shared" si="37"/>
        <v>0</v>
      </c>
      <c r="BG17" s="62">
        <f t="shared" si="38"/>
        <v>0</v>
      </c>
      <c r="BH17" s="62">
        <f t="shared" si="72"/>
        <v>0</v>
      </c>
      <c r="BI17" s="62">
        <f t="shared" si="39"/>
        <v>0</v>
      </c>
      <c r="BJ17" s="83">
        <f>IF(H17+Q17+Z17+AI17+AR17+BA17+AZ17+AQ17+AH17+Y17+P17+G17&gt;0,0,IF((BH17-BI17)&gt;=$G$4+$P$4+$Y$4+$AH$4+$AQ$4+$AZ$4+Summary!$P$8,$G$4+$P$4+$Y$4+$AH$4+$AQ$4+$AZ$4+Summary!$P$8,BH17-BI17))</f>
        <v>0</v>
      </c>
      <c r="BK17" s="62">
        <f t="shared" si="5"/>
        <v>0</v>
      </c>
      <c r="BM17" s="44">
        <f t="shared" si="40"/>
        <v>12</v>
      </c>
      <c r="BN17" s="58">
        <f t="shared" si="73"/>
        <v>44652</v>
      </c>
      <c r="BO17" s="62">
        <f t="shared" si="41"/>
        <v>0</v>
      </c>
      <c r="BP17" s="62">
        <f t="shared" si="42"/>
        <v>0</v>
      </c>
      <c r="BQ17" s="62">
        <f t="shared" si="74"/>
        <v>0</v>
      </c>
      <c r="BR17" s="62">
        <f t="shared" si="43"/>
        <v>0</v>
      </c>
      <c r="BS17" s="83">
        <f>IF(H17+Q17+Z17+AI17+AR17+BA17+BJ17+BI17+AZ17+AQ17+AH17+Y17+P17+G17&gt;0,0,IF((BQ17-BR17)&gt;=$G$4+$P$4+$Y$4+$AH$4+$AQ$4+$AZ$4+$BI$4+Summary!$P$8,$G$4+$P$4+$Y$4+$AH$4+$AQ$4+$AZ$4+$BI$4+Summary!$P$8,BQ17-BR17))</f>
        <v>0</v>
      </c>
      <c r="BT17" s="62">
        <f t="shared" si="6"/>
        <v>0</v>
      </c>
      <c r="BV17" s="44">
        <f t="shared" si="44"/>
        <v>12</v>
      </c>
      <c r="BW17" s="58">
        <f t="shared" si="75"/>
        <v>44652</v>
      </c>
      <c r="BX17" s="62">
        <f t="shared" si="45"/>
        <v>0</v>
      </c>
      <c r="BY17" s="62">
        <f t="shared" si="46"/>
        <v>0</v>
      </c>
      <c r="BZ17" s="62">
        <f t="shared" si="76"/>
        <v>0</v>
      </c>
      <c r="CA17" s="62">
        <f t="shared" si="47"/>
        <v>0</v>
      </c>
      <c r="CB17" s="83">
        <f>IF(H17+Q17+Z17+AI17+AR17+BA17+BJ17+BS17+BR17+BI17+AZ17+AQ17+AH17+Y17+P17+G17&gt;0,0,IF((BZ17-CA17)&gt;=$G$4+$P$4+$Y$4+$AH$4+$AQ$4+$AZ$4+$BI$4+$BR$4+Summary!$P$8,$G$4+$P$4+$Y$4+$AH$4+$AQ$4+$AZ$4+$BI$4+$BR$4+Summary!$P$8,BZ17-CA17))</f>
        <v>0</v>
      </c>
      <c r="CC17" s="62">
        <f t="shared" si="7"/>
        <v>0</v>
      </c>
      <c r="CE17" s="44">
        <f t="shared" si="48"/>
        <v>12</v>
      </c>
      <c r="CF17" s="58">
        <f t="shared" si="77"/>
        <v>44652</v>
      </c>
      <c r="CG17" s="62">
        <f t="shared" si="49"/>
        <v>0</v>
      </c>
      <c r="CH17" s="62">
        <f t="shared" si="50"/>
        <v>0</v>
      </c>
      <c r="CI17" s="62">
        <f t="shared" si="78"/>
        <v>0</v>
      </c>
      <c r="CJ17" s="62">
        <f t="shared" si="51"/>
        <v>0</v>
      </c>
      <c r="CK17" s="83">
        <f>IF(H17+Q17+Z17+AI17+AR17+BA17+BJ17+BS17+CB17+CA17+BR17+BI17+AZ17+AQ17+AH17+Y17+P17+G17&gt;0,0,IF((CI17-CJ17)&gt;=$G$4+$P$4+$Y$4+$AH$4+$AQ$4+$AZ$4+$BI$4+$BR$4+$CA$4+Summary!$P$8,$G$4+$P$4+$Y$4+$AH$4+$AQ$4+$AZ$4+$BI$4+$BR$4+$CA$4+Summary!$P$8,CI17-CJ17))</f>
        <v>0</v>
      </c>
      <c r="CL17" s="62">
        <f t="shared" si="8"/>
        <v>0</v>
      </c>
      <c r="CN17" s="44">
        <f t="shared" si="52"/>
        <v>12</v>
      </c>
      <c r="CO17" s="58">
        <f t="shared" si="79"/>
        <v>44652</v>
      </c>
      <c r="CP17" s="62">
        <f t="shared" si="9"/>
        <v>19952.322538824399</v>
      </c>
      <c r="CQ17" s="62">
        <f t="shared" si="10"/>
        <v>286.78612014189758</v>
      </c>
      <c r="CR17" s="62">
        <f t="shared" si="11"/>
        <v>20239.108658966295</v>
      </c>
      <c r="CS17" s="62">
        <f t="shared" si="12"/>
        <v>624</v>
      </c>
      <c r="CT17" s="62">
        <f t="shared" si="13"/>
        <v>159.89015415460929</v>
      </c>
      <c r="CU17" s="62">
        <f t="shared" si="14"/>
        <v>783.89015415460926</v>
      </c>
      <c r="CV17" s="84">
        <f t="shared" si="53"/>
        <v>44652</v>
      </c>
    </row>
    <row r="18" spans="2:100" ht="20" customHeight="1" thickBot="1" x14ac:dyDescent="0.25">
      <c r="B18" s="44">
        <f t="shared" si="54"/>
        <v>13</v>
      </c>
      <c r="C18" s="58">
        <f t="shared" si="56"/>
        <v>44682</v>
      </c>
      <c r="D18" s="62">
        <f t="shared" si="57"/>
        <v>0</v>
      </c>
      <c r="E18" s="62">
        <f t="shared" si="15"/>
        <v>0</v>
      </c>
      <c r="F18" s="62">
        <f t="shared" si="58"/>
        <v>0</v>
      </c>
      <c r="G18" s="62">
        <f t="shared" si="16"/>
        <v>0</v>
      </c>
      <c r="H18" s="83">
        <f t="shared" si="59"/>
        <v>0</v>
      </c>
      <c r="I18" s="62">
        <f t="shared" si="60"/>
        <v>0</v>
      </c>
      <c r="K18" s="44">
        <f t="shared" si="55"/>
        <v>13</v>
      </c>
      <c r="L18" s="58">
        <f t="shared" si="61"/>
        <v>44682</v>
      </c>
      <c r="M18" s="62">
        <f t="shared" si="17"/>
        <v>520.00221176342575</v>
      </c>
      <c r="N18" s="62">
        <f t="shared" si="18"/>
        <v>10.404377587033212</v>
      </c>
      <c r="O18" s="62">
        <f t="shared" si="62"/>
        <v>530.40658935045894</v>
      </c>
      <c r="P18" s="62">
        <f t="shared" si="19"/>
        <v>40</v>
      </c>
      <c r="Q18" s="83">
        <f>IF(H18+G18&gt;0,0,IF((O18-P18)&gt;=$G$4+Summary!$P$8,$G$4+Summary!$P$8,O18-P18))</f>
        <v>288</v>
      </c>
      <c r="R18" s="62">
        <f t="shared" si="0"/>
        <v>328</v>
      </c>
      <c r="T18" s="44">
        <f t="shared" si="20"/>
        <v>13</v>
      </c>
      <c r="U18" s="58">
        <f t="shared" si="63"/>
        <v>44682</v>
      </c>
      <c r="V18" s="62">
        <f t="shared" si="21"/>
        <v>6152.0503985059095</v>
      </c>
      <c r="W18" s="62">
        <f t="shared" si="22"/>
        <v>88.230656131905576</v>
      </c>
      <c r="X18" s="62">
        <f t="shared" si="64"/>
        <v>6240.281054637815</v>
      </c>
      <c r="Y18" s="62">
        <f t="shared" si="23"/>
        <v>120</v>
      </c>
      <c r="Z18" s="83">
        <f>IF(H18+Q18+P18+G18&gt;0,0,IF((X18-Y18)&gt;=$G$4+$P$4+Summary!$P$8,$G$4+$P$4+Summary!$P$8,X18-Y18))</f>
        <v>0</v>
      </c>
      <c r="AA18" s="62">
        <f t="shared" si="1"/>
        <v>120</v>
      </c>
      <c r="AC18" s="44">
        <f t="shared" si="24"/>
        <v>13</v>
      </c>
      <c r="AD18" s="58">
        <f t="shared" si="65"/>
        <v>44682</v>
      </c>
      <c r="AE18" s="62">
        <f t="shared" si="25"/>
        <v>11845.783223302686</v>
      </c>
      <c r="AF18" s="62">
        <f t="shared" si="26"/>
        <v>166.23582456701436</v>
      </c>
      <c r="AG18" s="62">
        <f t="shared" si="66"/>
        <v>12012.0190478697</v>
      </c>
      <c r="AH18" s="62">
        <f t="shared" si="27"/>
        <v>340</v>
      </c>
      <c r="AI18" s="83">
        <f>IF(H18+Q18+Z18+Y18+P18+G18&gt;0,0,IF((AG18-AH18)&gt;=$G$4+$P$4+$Y$4+Summary!$P$8,$G$4+$P$4+$Y$4+Summary!$P$8,AG18-AH18))</f>
        <v>0</v>
      </c>
      <c r="AJ18" s="62">
        <f t="shared" si="2"/>
        <v>340</v>
      </c>
      <c r="AL18" s="44">
        <f t="shared" si="28"/>
        <v>13</v>
      </c>
      <c r="AM18" s="58">
        <f t="shared" si="67"/>
        <v>44682</v>
      </c>
      <c r="AN18" s="62">
        <f t="shared" si="29"/>
        <v>937.38267123966762</v>
      </c>
      <c r="AO18" s="62">
        <f t="shared" si="30"/>
        <v>12.217220815157001</v>
      </c>
      <c r="AP18" s="62">
        <f t="shared" si="68"/>
        <v>949.59989205482464</v>
      </c>
      <c r="AQ18" s="62">
        <f t="shared" si="31"/>
        <v>36</v>
      </c>
      <c r="AR18" s="83">
        <f>IF(H18+Q18+Z18+AI18+AH18+Y18+P18+G18&gt;0,0,IF((AP18-AQ18)&gt;=$G$4+$P$4+$Y$4+$AH$4+Summary!$P$8,$G$4+$P$4+$Y$4+$AH$4+Summary!$P$8,AP18-AQ18))</f>
        <v>0</v>
      </c>
      <c r="AS18" s="62">
        <f t="shared" si="3"/>
        <v>36</v>
      </c>
      <c r="AU18" s="44">
        <f t="shared" si="32"/>
        <v>13</v>
      </c>
      <c r="AV18" s="58">
        <f t="shared" si="69"/>
        <v>44682</v>
      </c>
      <c r="AW18" s="62">
        <f t="shared" si="33"/>
        <v>0</v>
      </c>
      <c r="AX18" s="62">
        <f t="shared" si="34"/>
        <v>0</v>
      </c>
      <c r="AY18" s="62">
        <f t="shared" si="70"/>
        <v>0</v>
      </c>
      <c r="AZ18" s="62">
        <f t="shared" si="35"/>
        <v>0</v>
      </c>
      <c r="BA18" s="83">
        <f>IF(H18+Q18+Z18+AI18+AR18+AQ18+AH18+Y18+P18+G18&gt;0,0,IF((AY18-AZ18)&gt;=$G$4+$P$4+$Y$4+$AH$4+$AQ$4+Summary!$P$8,$G$4+$P$4+$Y$4+$AH$4+$AQ$4+Summary!$P$8,AY18-AZ18))</f>
        <v>0</v>
      </c>
      <c r="BB18" s="62">
        <f t="shared" si="4"/>
        <v>0</v>
      </c>
      <c r="BD18" s="44">
        <f t="shared" si="36"/>
        <v>13</v>
      </c>
      <c r="BE18" s="58">
        <f t="shared" si="71"/>
        <v>44682</v>
      </c>
      <c r="BF18" s="62">
        <f t="shared" si="37"/>
        <v>0</v>
      </c>
      <c r="BG18" s="62">
        <f t="shared" si="38"/>
        <v>0</v>
      </c>
      <c r="BH18" s="62">
        <f t="shared" si="72"/>
        <v>0</v>
      </c>
      <c r="BI18" s="62">
        <f t="shared" si="39"/>
        <v>0</v>
      </c>
      <c r="BJ18" s="83">
        <f>IF(H18+Q18+Z18+AI18+AR18+BA18+AZ18+AQ18+AH18+Y18+P18+G18&gt;0,0,IF((BH18-BI18)&gt;=$G$4+$P$4+$Y$4+$AH$4+$AQ$4+$AZ$4+Summary!$P$8,$G$4+$P$4+$Y$4+$AH$4+$AQ$4+$AZ$4+Summary!$P$8,BH18-BI18))</f>
        <v>0</v>
      </c>
      <c r="BK18" s="62">
        <f t="shared" si="5"/>
        <v>0</v>
      </c>
      <c r="BM18" s="44">
        <f t="shared" si="40"/>
        <v>13</v>
      </c>
      <c r="BN18" s="58">
        <f t="shared" si="73"/>
        <v>44682</v>
      </c>
      <c r="BO18" s="62">
        <f t="shared" si="41"/>
        <v>0</v>
      </c>
      <c r="BP18" s="62">
        <f t="shared" si="42"/>
        <v>0</v>
      </c>
      <c r="BQ18" s="62">
        <f t="shared" si="74"/>
        <v>0</v>
      </c>
      <c r="BR18" s="62">
        <f t="shared" si="43"/>
        <v>0</v>
      </c>
      <c r="BS18" s="83">
        <f>IF(H18+Q18+Z18+AI18+AR18+BA18+BJ18+BI18+AZ18+AQ18+AH18+Y18+P18+G18&gt;0,0,IF((BQ18-BR18)&gt;=$G$4+$P$4+$Y$4+$AH$4+$AQ$4+$AZ$4+$BI$4+Summary!$P$8,$G$4+$P$4+$Y$4+$AH$4+$AQ$4+$AZ$4+$BI$4+Summary!$P$8,BQ18-BR18))</f>
        <v>0</v>
      </c>
      <c r="BT18" s="62">
        <f t="shared" si="6"/>
        <v>0</v>
      </c>
      <c r="BV18" s="44">
        <f t="shared" si="44"/>
        <v>13</v>
      </c>
      <c r="BW18" s="58">
        <f t="shared" si="75"/>
        <v>44682</v>
      </c>
      <c r="BX18" s="62">
        <f t="shared" si="45"/>
        <v>0</v>
      </c>
      <c r="BY18" s="62">
        <f t="shared" si="46"/>
        <v>0</v>
      </c>
      <c r="BZ18" s="62">
        <f t="shared" si="76"/>
        <v>0</v>
      </c>
      <c r="CA18" s="62">
        <f t="shared" si="47"/>
        <v>0</v>
      </c>
      <c r="CB18" s="83">
        <f>IF(H18+Q18+Z18+AI18+AR18+BA18+BJ18+BS18+BR18+BI18+AZ18+AQ18+AH18+Y18+P18+G18&gt;0,0,IF((BZ18-CA18)&gt;=$G$4+$P$4+$Y$4+$AH$4+$AQ$4+$AZ$4+$BI$4+$BR$4+Summary!$P$8,$G$4+$P$4+$Y$4+$AH$4+$AQ$4+$AZ$4+$BI$4+$BR$4+Summary!$P$8,BZ18-CA18))</f>
        <v>0</v>
      </c>
      <c r="CC18" s="62">
        <f t="shared" si="7"/>
        <v>0</v>
      </c>
      <c r="CE18" s="44">
        <f t="shared" si="48"/>
        <v>13</v>
      </c>
      <c r="CF18" s="58">
        <f t="shared" si="77"/>
        <v>44682</v>
      </c>
      <c r="CG18" s="62">
        <f t="shared" si="49"/>
        <v>0</v>
      </c>
      <c r="CH18" s="62">
        <f t="shared" si="50"/>
        <v>0</v>
      </c>
      <c r="CI18" s="62">
        <f t="shared" si="78"/>
        <v>0</v>
      </c>
      <c r="CJ18" s="62">
        <f t="shared" si="51"/>
        <v>0</v>
      </c>
      <c r="CK18" s="83">
        <f>IF(H18+Q18+Z18+AI18+AR18+BA18+BJ18+BS18+CB18+CA18+BR18+BI18+AZ18+AQ18+AH18+Y18+P18+G18&gt;0,0,IF((CI18-CJ18)&gt;=$G$4+$P$4+$Y$4+$AH$4+$AQ$4+$AZ$4+$BI$4+$BR$4+$CA$4+Summary!$P$8,$G$4+$P$4+$Y$4+$AH$4+$AQ$4+$AZ$4+$BI$4+$BR$4+$CA$4+Summary!$P$8,CI18-CJ18))</f>
        <v>0</v>
      </c>
      <c r="CL18" s="62">
        <f t="shared" si="8"/>
        <v>0</v>
      </c>
      <c r="CN18" s="44">
        <f t="shared" si="52"/>
        <v>13</v>
      </c>
      <c r="CO18" s="58">
        <f t="shared" si="79"/>
        <v>44682</v>
      </c>
      <c r="CP18" s="62">
        <f t="shared" si="9"/>
        <v>19455.218504811688</v>
      </c>
      <c r="CQ18" s="62">
        <f t="shared" si="10"/>
        <v>277.08807910111017</v>
      </c>
      <c r="CR18" s="62">
        <f t="shared" si="11"/>
        <v>19732.306583912799</v>
      </c>
      <c r="CS18" s="62">
        <f t="shared" si="12"/>
        <v>536</v>
      </c>
      <c r="CT18" s="62">
        <f t="shared" si="13"/>
        <v>288</v>
      </c>
      <c r="CU18" s="62">
        <f t="shared" si="14"/>
        <v>824</v>
      </c>
      <c r="CV18" s="84">
        <f t="shared" si="53"/>
        <v>44682</v>
      </c>
    </row>
    <row r="19" spans="2:100" ht="20" customHeight="1" thickBot="1" x14ac:dyDescent="0.25">
      <c r="B19" s="44">
        <f t="shared" si="54"/>
        <v>14</v>
      </c>
      <c r="C19" s="58">
        <f t="shared" si="56"/>
        <v>44713</v>
      </c>
      <c r="D19" s="62">
        <f t="shared" si="57"/>
        <v>0</v>
      </c>
      <c r="E19" s="62">
        <f t="shared" si="15"/>
        <v>0</v>
      </c>
      <c r="F19" s="62">
        <f t="shared" si="58"/>
        <v>0</v>
      </c>
      <c r="G19" s="62">
        <f t="shared" si="16"/>
        <v>0</v>
      </c>
      <c r="H19" s="83">
        <f t="shared" si="59"/>
        <v>0</v>
      </c>
      <c r="I19" s="62">
        <f t="shared" si="60"/>
        <v>0</v>
      </c>
      <c r="K19" s="44">
        <f t="shared" si="55"/>
        <v>14</v>
      </c>
      <c r="L19" s="58">
        <f t="shared" si="61"/>
        <v>44713</v>
      </c>
      <c r="M19" s="62">
        <f t="shared" si="17"/>
        <v>202.40658935045894</v>
      </c>
      <c r="N19" s="62">
        <f t="shared" si="18"/>
        <v>4.0498185085870997</v>
      </c>
      <c r="O19" s="62">
        <f t="shared" si="62"/>
        <v>206.45640785904604</v>
      </c>
      <c r="P19" s="62">
        <f t="shared" si="19"/>
        <v>40</v>
      </c>
      <c r="Q19" s="83">
        <f>IF(H19+G19&gt;0,0,IF((O19-P19)&gt;=$G$4+Summary!$P$8,$G$4+Summary!$P$8,O19-P19))</f>
        <v>166.45640785904604</v>
      </c>
      <c r="R19" s="62">
        <f t="shared" si="0"/>
        <v>206.45640785904604</v>
      </c>
      <c r="T19" s="44">
        <f t="shared" si="20"/>
        <v>14</v>
      </c>
      <c r="U19" s="58">
        <f t="shared" si="63"/>
        <v>44713</v>
      </c>
      <c r="V19" s="62">
        <f t="shared" si="21"/>
        <v>6120.281054637815</v>
      </c>
      <c r="W19" s="62">
        <f t="shared" si="22"/>
        <v>87.775030791930661</v>
      </c>
      <c r="X19" s="62">
        <f t="shared" si="64"/>
        <v>6208.0560854297455</v>
      </c>
      <c r="Y19" s="62">
        <f t="shared" si="23"/>
        <v>120</v>
      </c>
      <c r="Z19" s="83">
        <f>IF(H19+Q19+P19+G19&gt;0,0,IF((X19-Y19)&gt;=$G$4+$P$4+Summary!$P$8,$G$4+$P$4+Summary!$P$8,X19-Y19))</f>
        <v>0</v>
      </c>
      <c r="AA19" s="62">
        <f t="shared" si="1"/>
        <v>120</v>
      </c>
      <c r="AC19" s="44">
        <f t="shared" si="24"/>
        <v>14</v>
      </c>
      <c r="AD19" s="58">
        <f t="shared" si="65"/>
        <v>44713</v>
      </c>
      <c r="AE19" s="62">
        <f t="shared" si="25"/>
        <v>11672.0190478697</v>
      </c>
      <c r="AF19" s="62">
        <f t="shared" si="26"/>
        <v>163.79733397177145</v>
      </c>
      <c r="AG19" s="62">
        <f t="shared" si="66"/>
        <v>11835.816381841472</v>
      </c>
      <c r="AH19" s="62">
        <f t="shared" si="27"/>
        <v>340</v>
      </c>
      <c r="AI19" s="83">
        <f>IF(H19+Q19+Z19+Y19+P19+G19&gt;0,0,IF((AG19-AH19)&gt;=$G$4+$P$4+$Y$4+Summary!$P$8,$G$4+$P$4+$Y$4+Summary!$P$8,AG19-AH19))</f>
        <v>0</v>
      </c>
      <c r="AJ19" s="62">
        <f t="shared" si="2"/>
        <v>340</v>
      </c>
      <c r="AL19" s="44">
        <f t="shared" si="28"/>
        <v>14</v>
      </c>
      <c r="AM19" s="58">
        <f t="shared" si="67"/>
        <v>44713</v>
      </c>
      <c r="AN19" s="62">
        <f t="shared" si="29"/>
        <v>913.59989205482464</v>
      </c>
      <c r="AO19" s="62">
        <f t="shared" si="30"/>
        <v>11.907251926447882</v>
      </c>
      <c r="AP19" s="62">
        <f t="shared" si="68"/>
        <v>925.50714398127252</v>
      </c>
      <c r="AQ19" s="62">
        <f t="shared" si="31"/>
        <v>36</v>
      </c>
      <c r="AR19" s="83">
        <f>IF(H19+Q19+Z19+AI19+AH19+Y19+P19+G19&gt;0,0,IF((AP19-AQ19)&gt;=$G$4+$P$4+$Y$4+$AH$4+Summary!$P$8,$G$4+$P$4+$Y$4+$AH$4+Summary!$P$8,AP19-AQ19))</f>
        <v>0</v>
      </c>
      <c r="AS19" s="62">
        <f t="shared" si="3"/>
        <v>36</v>
      </c>
      <c r="AU19" s="44">
        <f t="shared" si="32"/>
        <v>14</v>
      </c>
      <c r="AV19" s="58">
        <f t="shared" si="69"/>
        <v>44713</v>
      </c>
      <c r="AW19" s="62">
        <f t="shared" si="33"/>
        <v>0</v>
      </c>
      <c r="AX19" s="62">
        <f t="shared" si="34"/>
        <v>0</v>
      </c>
      <c r="AY19" s="62">
        <f t="shared" si="70"/>
        <v>0</v>
      </c>
      <c r="AZ19" s="62">
        <f t="shared" si="35"/>
        <v>0</v>
      </c>
      <c r="BA19" s="83">
        <f>IF(H19+Q19+Z19+AI19+AR19+AQ19+AH19+Y19+P19+G19&gt;0,0,IF((AY19-AZ19)&gt;=$G$4+$P$4+$Y$4+$AH$4+$AQ$4+Summary!$P$8,$G$4+$P$4+$Y$4+$AH$4+$AQ$4+Summary!$P$8,AY19-AZ19))</f>
        <v>0</v>
      </c>
      <c r="BB19" s="62">
        <f t="shared" si="4"/>
        <v>0</v>
      </c>
      <c r="BD19" s="44">
        <f t="shared" si="36"/>
        <v>14</v>
      </c>
      <c r="BE19" s="58">
        <f t="shared" si="71"/>
        <v>44713</v>
      </c>
      <c r="BF19" s="62">
        <f t="shared" si="37"/>
        <v>0</v>
      </c>
      <c r="BG19" s="62">
        <f t="shared" si="38"/>
        <v>0</v>
      </c>
      <c r="BH19" s="62">
        <f t="shared" si="72"/>
        <v>0</v>
      </c>
      <c r="BI19" s="62">
        <f t="shared" si="39"/>
        <v>0</v>
      </c>
      <c r="BJ19" s="83">
        <f>IF(H19+Q19+Z19+AI19+AR19+BA19+AZ19+AQ19+AH19+Y19+P19+G19&gt;0,0,IF((BH19-BI19)&gt;=$G$4+$P$4+$Y$4+$AH$4+$AQ$4+$AZ$4+Summary!$P$8,$G$4+$P$4+$Y$4+$AH$4+$AQ$4+$AZ$4+Summary!$P$8,BH19-BI19))</f>
        <v>0</v>
      </c>
      <c r="BK19" s="62">
        <f t="shared" si="5"/>
        <v>0</v>
      </c>
      <c r="BM19" s="44">
        <f t="shared" si="40"/>
        <v>14</v>
      </c>
      <c r="BN19" s="58">
        <f t="shared" si="73"/>
        <v>44713</v>
      </c>
      <c r="BO19" s="62">
        <f t="shared" si="41"/>
        <v>0</v>
      </c>
      <c r="BP19" s="62">
        <f t="shared" si="42"/>
        <v>0</v>
      </c>
      <c r="BQ19" s="62">
        <f t="shared" si="74"/>
        <v>0</v>
      </c>
      <c r="BR19" s="62">
        <f t="shared" si="43"/>
        <v>0</v>
      </c>
      <c r="BS19" s="83">
        <f>IF(H19+Q19+Z19+AI19+AR19+BA19+BJ19+BI19+AZ19+AQ19+AH19+Y19+P19+G19&gt;0,0,IF((BQ19-BR19)&gt;=$G$4+$P$4+$Y$4+$AH$4+$AQ$4+$AZ$4+$BI$4+Summary!$P$8,$G$4+$P$4+$Y$4+$AH$4+$AQ$4+$AZ$4+$BI$4+Summary!$P$8,BQ19-BR19))</f>
        <v>0</v>
      </c>
      <c r="BT19" s="62">
        <f t="shared" si="6"/>
        <v>0</v>
      </c>
      <c r="BV19" s="44">
        <f t="shared" si="44"/>
        <v>14</v>
      </c>
      <c r="BW19" s="58">
        <f t="shared" si="75"/>
        <v>44713</v>
      </c>
      <c r="BX19" s="62">
        <f t="shared" si="45"/>
        <v>0</v>
      </c>
      <c r="BY19" s="62">
        <f t="shared" si="46"/>
        <v>0</v>
      </c>
      <c r="BZ19" s="62">
        <f t="shared" si="76"/>
        <v>0</v>
      </c>
      <c r="CA19" s="62">
        <f t="shared" si="47"/>
        <v>0</v>
      </c>
      <c r="CB19" s="83">
        <f>IF(H19+Q19+Z19+AI19+AR19+BA19+BJ19+BS19+BR19+BI19+AZ19+AQ19+AH19+Y19+P19+G19&gt;0,0,IF((BZ19-CA19)&gt;=$G$4+$P$4+$Y$4+$AH$4+$AQ$4+$AZ$4+$BI$4+$BR$4+Summary!$P$8,$G$4+$P$4+$Y$4+$AH$4+$AQ$4+$AZ$4+$BI$4+$BR$4+Summary!$P$8,BZ19-CA19))</f>
        <v>0</v>
      </c>
      <c r="CC19" s="62">
        <f t="shared" si="7"/>
        <v>0</v>
      </c>
      <c r="CE19" s="44">
        <f t="shared" si="48"/>
        <v>14</v>
      </c>
      <c r="CF19" s="58">
        <f t="shared" si="77"/>
        <v>44713</v>
      </c>
      <c r="CG19" s="62">
        <f t="shared" si="49"/>
        <v>0</v>
      </c>
      <c r="CH19" s="62">
        <f t="shared" si="50"/>
        <v>0</v>
      </c>
      <c r="CI19" s="62">
        <f t="shared" si="78"/>
        <v>0</v>
      </c>
      <c r="CJ19" s="62">
        <f t="shared" si="51"/>
        <v>0</v>
      </c>
      <c r="CK19" s="83">
        <f>IF(H19+Q19+Z19+AI19+AR19+BA19+BJ19+BS19+CB19+CA19+BR19+BI19+AZ19+AQ19+AH19+Y19+P19+G19&gt;0,0,IF((CI19-CJ19)&gt;=$G$4+$P$4+$Y$4+$AH$4+$AQ$4+$AZ$4+$BI$4+$BR$4+$CA$4+Summary!$P$8,$G$4+$P$4+$Y$4+$AH$4+$AQ$4+$AZ$4+$BI$4+$BR$4+$CA$4+Summary!$P$8,CI19-CJ19))</f>
        <v>0</v>
      </c>
      <c r="CL19" s="62">
        <f t="shared" si="8"/>
        <v>0</v>
      </c>
      <c r="CN19" s="44">
        <f t="shared" si="52"/>
        <v>14</v>
      </c>
      <c r="CO19" s="58">
        <f t="shared" si="79"/>
        <v>44713</v>
      </c>
      <c r="CP19" s="62">
        <f t="shared" si="9"/>
        <v>18908.306583912799</v>
      </c>
      <c r="CQ19" s="62">
        <f t="shared" si="10"/>
        <v>267.52943519873708</v>
      </c>
      <c r="CR19" s="62">
        <f t="shared" si="11"/>
        <v>19175.836019111535</v>
      </c>
      <c r="CS19" s="62">
        <f t="shared" si="12"/>
        <v>536</v>
      </c>
      <c r="CT19" s="62">
        <f t="shared" si="13"/>
        <v>166.45640785904604</v>
      </c>
      <c r="CU19" s="62">
        <f t="shared" si="14"/>
        <v>702.45640785904607</v>
      </c>
      <c r="CV19" s="84">
        <f t="shared" si="53"/>
        <v>44713</v>
      </c>
    </row>
    <row r="20" spans="2:100" ht="20" customHeight="1" thickBot="1" x14ac:dyDescent="0.25">
      <c r="B20" s="44">
        <f t="shared" si="54"/>
        <v>15</v>
      </c>
      <c r="C20" s="58">
        <f t="shared" si="56"/>
        <v>44743</v>
      </c>
      <c r="D20" s="62">
        <f t="shared" si="57"/>
        <v>0</v>
      </c>
      <c r="E20" s="62">
        <f t="shared" si="15"/>
        <v>0</v>
      </c>
      <c r="F20" s="62">
        <f t="shared" si="58"/>
        <v>0</v>
      </c>
      <c r="G20" s="62">
        <f t="shared" si="16"/>
        <v>0</v>
      </c>
      <c r="H20" s="83">
        <f t="shared" si="59"/>
        <v>0</v>
      </c>
      <c r="I20" s="62">
        <f t="shared" si="60"/>
        <v>0</v>
      </c>
      <c r="K20" s="44">
        <f t="shared" si="55"/>
        <v>15</v>
      </c>
      <c r="L20" s="58">
        <f t="shared" si="61"/>
        <v>44743</v>
      </c>
      <c r="M20" s="62">
        <f t="shared" si="17"/>
        <v>0</v>
      </c>
      <c r="N20" s="62">
        <f t="shared" si="18"/>
        <v>0</v>
      </c>
      <c r="O20" s="62">
        <f t="shared" si="62"/>
        <v>0</v>
      </c>
      <c r="P20" s="62">
        <f t="shared" si="19"/>
        <v>0</v>
      </c>
      <c r="Q20" s="83">
        <f>IF(H20+G20&gt;0,0,IF((O20-P20)&gt;=$G$4+Summary!$P$8,$G$4+Summary!$P$8,O20-P20))</f>
        <v>0</v>
      </c>
      <c r="R20" s="62">
        <f t="shared" si="0"/>
        <v>0</v>
      </c>
      <c r="T20" s="44">
        <f t="shared" si="20"/>
        <v>15</v>
      </c>
      <c r="U20" s="58">
        <f t="shared" si="63"/>
        <v>44743</v>
      </c>
      <c r="V20" s="62">
        <f t="shared" si="21"/>
        <v>6088.0560854297455</v>
      </c>
      <c r="W20" s="62">
        <f t="shared" si="22"/>
        <v>87.312871025204927</v>
      </c>
      <c r="X20" s="62">
        <f t="shared" si="64"/>
        <v>6175.3689564549504</v>
      </c>
      <c r="Y20" s="62">
        <f t="shared" si="23"/>
        <v>120</v>
      </c>
      <c r="Z20" s="83">
        <f>IF(H20+Q20+P20+G20&gt;0,0,IF((X20-Y20)&gt;=$G$4+$P$4+Summary!$P$8,$G$4+$P$4+Summary!$P$8,X20-Y20))</f>
        <v>328</v>
      </c>
      <c r="AA20" s="62">
        <f t="shared" si="1"/>
        <v>448</v>
      </c>
      <c r="AC20" s="44">
        <f t="shared" si="24"/>
        <v>15</v>
      </c>
      <c r="AD20" s="58">
        <f t="shared" si="65"/>
        <v>44743</v>
      </c>
      <c r="AE20" s="62">
        <f t="shared" si="25"/>
        <v>11495.816381841472</v>
      </c>
      <c r="AF20" s="62">
        <f t="shared" si="26"/>
        <v>161.32462322517532</v>
      </c>
      <c r="AG20" s="62">
        <f t="shared" si="66"/>
        <v>11657.141005066647</v>
      </c>
      <c r="AH20" s="62">
        <f t="shared" si="27"/>
        <v>340</v>
      </c>
      <c r="AI20" s="83">
        <f>IF(H20+Q20+Z20+Y20+P20+G20&gt;0,0,IF((AG20-AH20)&gt;=$G$4+$P$4+$Y$4+Summary!$P$8,$G$4+$P$4+$Y$4+Summary!$P$8,AG20-AH20))</f>
        <v>0</v>
      </c>
      <c r="AJ20" s="62">
        <f t="shared" si="2"/>
        <v>340</v>
      </c>
      <c r="AL20" s="44">
        <f t="shared" si="28"/>
        <v>15</v>
      </c>
      <c r="AM20" s="58">
        <f t="shared" si="67"/>
        <v>44743</v>
      </c>
      <c r="AN20" s="62">
        <f t="shared" si="29"/>
        <v>889.50714398127252</v>
      </c>
      <c r="AO20" s="62">
        <f t="shared" si="30"/>
        <v>11.593243109889253</v>
      </c>
      <c r="AP20" s="62">
        <f t="shared" si="68"/>
        <v>901.10038709116179</v>
      </c>
      <c r="AQ20" s="62">
        <f t="shared" si="31"/>
        <v>36</v>
      </c>
      <c r="AR20" s="83">
        <f>IF(H20+Q20+Z20+AI20+AH20+Y20+P20+G20&gt;0,0,IF((AP20-AQ20)&gt;=$G$4+$P$4+$Y$4+$AH$4+Summary!$P$8,$G$4+$P$4+$Y$4+$AH$4+Summary!$P$8,AP20-AQ20))</f>
        <v>0</v>
      </c>
      <c r="AS20" s="62">
        <f t="shared" si="3"/>
        <v>36</v>
      </c>
      <c r="AU20" s="44">
        <f t="shared" si="32"/>
        <v>15</v>
      </c>
      <c r="AV20" s="58">
        <f t="shared" si="69"/>
        <v>44743</v>
      </c>
      <c r="AW20" s="62">
        <f t="shared" si="33"/>
        <v>0</v>
      </c>
      <c r="AX20" s="62">
        <f t="shared" si="34"/>
        <v>0</v>
      </c>
      <c r="AY20" s="62">
        <f t="shared" si="70"/>
        <v>0</v>
      </c>
      <c r="AZ20" s="62">
        <f t="shared" si="35"/>
        <v>0</v>
      </c>
      <c r="BA20" s="83">
        <f>IF(H20+Q20+Z20+AI20+AR20+AQ20+AH20+Y20+P20+G20&gt;0,0,IF((AY20-AZ20)&gt;=$G$4+$P$4+$Y$4+$AH$4+$AQ$4+Summary!$P$8,$G$4+$P$4+$Y$4+$AH$4+$AQ$4+Summary!$P$8,AY20-AZ20))</f>
        <v>0</v>
      </c>
      <c r="BB20" s="62">
        <f t="shared" si="4"/>
        <v>0</v>
      </c>
      <c r="BD20" s="44">
        <f t="shared" si="36"/>
        <v>15</v>
      </c>
      <c r="BE20" s="58">
        <f t="shared" si="71"/>
        <v>44743</v>
      </c>
      <c r="BF20" s="62">
        <f t="shared" si="37"/>
        <v>0</v>
      </c>
      <c r="BG20" s="62">
        <f t="shared" si="38"/>
        <v>0</v>
      </c>
      <c r="BH20" s="62">
        <f t="shared" si="72"/>
        <v>0</v>
      </c>
      <c r="BI20" s="62">
        <f t="shared" si="39"/>
        <v>0</v>
      </c>
      <c r="BJ20" s="83">
        <f>IF(H20+Q20+Z20+AI20+AR20+BA20+AZ20+AQ20+AH20+Y20+P20+G20&gt;0,0,IF((BH20-BI20)&gt;=$G$4+$P$4+$Y$4+$AH$4+$AQ$4+$AZ$4+Summary!$P$8,$G$4+$P$4+$Y$4+$AH$4+$AQ$4+$AZ$4+Summary!$P$8,BH20-BI20))</f>
        <v>0</v>
      </c>
      <c r="BK20" s="62">
        <f t="shared" si="5"/>
        <v>0</v>
      </c>
      <c r="BM20" s="44">
        <f t="shared" si="40"/>
        <v>15</v>
      </c>
      <c r="BN20" s="58">
        <f t="shared" si="73"/>
        <v>44743</v>
      </c>
      <c r="BO20" s="62">
        <f t="shared" si="41"/>
        <v>0</v>
      </c>
      <c r="BP20" s="62">
        <f t="shared" si="42"/>
        <v>0</v>
      </c>
      <c r="BQ20" s="62">
        <f t="shared" si="74"/>
        <v>0</v>
      </c>
      <c r="BR20" s="62">
        <f t="shared" si="43"/>
        <v>0</v>
      </c>
      <c r="BS20" s="83">
        <f>IF(H20+Q20+Z20+AI20+AR20+BA20+BJ20+BI20+AZ20+AQ20+AH20+Y20+P20+G20&gt;0,0,IF((BQ20-BR20)&gt;=$G$4+$P$4+$Y$4+$AH$4+$AQ$4+$AZ$4+$BI$4+Summary!$P$8,$G$4+$P$4+$Y$4+$AH$4+$AQ$4+$AZ$4+$BI$4+Summary!$P$8,BQ20-BR20))</f>
        <v>0</v>
      </c>
      <c r="BT20" s="62">
        <f t="shared" si="6"/>
        <v>0</v>
      </c>
      <c r="BV20" s="44">
        <f t="shared" si="44"/>
        <v>15</v>
      </c>
      <c r="BW20" s="58">
        <f t="shared" si="75"/>
        <v>44743</v>
      </c>
      <c r="BX20" s="62">
        <f t="shared" si="45"/>
        <v>0</v>
      </c>
      <c r="BY20" s="62">
        <f t="shared" si="46"/>
        <v>0</v>
      </c>
      <c r="BZ20" s="62">
        <f t="shared" si="76"/>
        <v>0</v>
      </c>
      <c r="CA20" s="62">
        <f t="shared" si="47"/>
        <v>0</v>
      </c>
      <c r="CB20" s="83">
        <f>IF(H20+Q20+Z20+AI20+AR20+BA20+BJ20+BS20+BR20+BI20+AZ20+AQ20+AH20+Y20+P20+G20&gt;0,0,IF((BZ20-CA20)&gt;=$G$4+$P$4+$Y$4+$AH$4+$AQ$4+$AZ$4+$BI$4+$BR$4+Summary!$P$8,$G$4+$P$4+$Y$4+$AH$4+$AQ$4+$AZ$4+$BI$4+$BR$4+Summary!$P$8,BZ20-CA20))</f>
        <v>0</v>
      </c>
      <c r="CC20" s="62">
        <f t="shared" si="7"/>
        <v>0</v>
      </c>
      <c r="CE20" s="44">
        <f t="shared" si="48"/>
        <v>15</v>
      </c>
      <c r="CF20" s="58">
        <f t="shared" si="77"/>
        <v>44743</v>
      </c>
      <c r="CG20" s="62">
        <f t="shared" si="49"/>
        <v>0</v>
      </c>
      <c r="CH20" s="62">
        <f t="shared" si="50"/>
        <v>0</v>
      </c>
      <c r="CI20" s="62">
        <f t="shared" si="78"/>
        <v>0</v>
      </c>
      <c r="CJ20" s="62">
        <f t="shared" si="51"/>
        <v>0</v>
      </c>
      <c r="CK20" s="83">
        <f>IF(H20+Q20+Z20+AI20+AR20+BA20+BJ20+BS20+CB20+CA20+BR20+BI20+AZ20+AQ20+AH20+Y20+P20+G20&gt;0,0,IF((CI20-CJ20)&gt;=$G$4+$P$4+$Y$4+$AH$4+$AQ$4+$AZ$4+$BI$4+$BR$4+$CA$4+Summary!$P$8,$G$4+$P$4+$Y$4+$AH$4+$AQ$4+$AZ$4+$BI$4+$BR$4+$CA$4+Summary!$P$8,CI20-CJ20))</f>
        <v>0</v>
      </c>
      <c r="CL20" s="62">
        <f t="shared" si="8"/>
        <v>0</v>
      </c>
      <c r="CN20" s="44">
        <f t="shared" si="52"/>
        <v>15</v>
      </c>
      <c r="CO20" s="58">
        <f t="shared" si="79"/>
        <v>44743</v>
      </c>
      <c r="CP20" s="62">
        <f t="shared" si="9"/>
        <v>18473.379611252491</v>
      </c>
      <c r="CQ20" s="62">
        <f t="shared" si="10"/>
        <v>260.23073736026953</v>
      </c>
      <c r="CR20" s="62">
        <f t="shared" si="11"/>
        <v>18733.610348612761</v>
      </c>
      <c r="CS20" s="62">
        <f t="shared" si="12"/>
        <v>496</v>
      </c>
      <c r="CT20" s="62">
        <f t="shared" si="13"/>
        <v>328</v>
      </c>
      <c r="CU20" s="62">
        <f t="shared" si="14"/>
        <v>824</v>
      </c>
      <c r="CV20" s="84">
        <f t="shared" si="53"/>
        <v>44743</v>
      </c>
    </row>
    <row r="21" spans="2:100" ht="20" customHeight="1" thickBot="1" x14ac:dyDescent="0.25">
      <c r="B21" s="44">
        <f t="shared" si="54"/>
        <v>16</v>
      </c>
      <c r="C21" s="58">
        <f t="shared" si="56"/>
        <v>44774</v>
      </c>
      <c r="D21" s="62">
        <f t="shared" si="57"/>
        <v>0</v>
      </c>
      <c r="E21" s="62">
        <f t="shared" si="15"/>
        <v>0</v>
      </c>
      <c r="F21" s="62">
        <f t="shared" si="58"/>
        <v>0</v>
      </c>
      <c r="G21" s="62">
        <f t="shared" si="16"/>
        <v>0</v>
      </c>
      <c r="H21" s="83">
        <f t="shared" si="59"/>
        <v>0</v>
      </c>
      <c r="I21" s="62">
        <f t="shared" si="60"/>
        <v>0</v>
      </c>
      <c r="K21" s="44">
        <f t="shared" si="55"/>
        <v>16</v>
      </c>
      <c r="L21" s="58">
        <f t="shared" si="61"/>
        <v>44774</v>
      </c>
      <c r="M21" s="62">
        <f t="shared" si="17"/>
        <v>0</v>
      </c>
      <c r="N21" s="62">
        <f t="shared" si="18"/>
        <v>0</v>
      </c>
      <c r="O21" s="62">
        <f t="shared" si="62"/>
        <v>0</v>
      </c>
      <c r="P21" s="62">
        <f t="shared" si="19"/>
        <v>0</v>
      </c>
      <c r="Q21" s="83">
        <f>IF(H21+G21&gt;0,0,IF((O21-P21)&gt;=$G$4+Summary!$P$8,$G$4+Summary!$P$8,O21-P21))</f>
        <v>0</v>
      </c>
      <c r="R21" s="62">
        <f t="shared" si="0"/>
        <v>0</v>
      </c>
      <c r="T21" s="44">
        <f t="shared" si="20"/>
        <v>16</v>
      </c>
      <c r="U21" s="58">
        <f t="shared" si="63"/>
        <v>44774</v>
      </c>
      <c r="V21" s="62">
        <f t="shared" si="21"/>
        <v>5727.3689564549504</v>
      </c>
      <c r="W21" s="62">
        <f t="shared" si="22"/>
        <v>82.140016450491416</v>
      </c>
      <c r="X21" s="62">
        <f t="shared" si="64"/>
        <v>5809.5089729054416</v>
      </c>
      <c r="Y21" s="62">
        <f t="shared" si="23"/>
        <v>120</v>
      </c>
      <c r="Z21" s="83">
        <f>IF(H21+Q21+P21+G21&gt;0,0,IF((X21-Y21)&gt;=$G$4+$P$4+Summary!$P$8,$G$4+$P$4+Summary!$P$8,X21-Y21))</f>
        <v>328</v>
      </c>
      <c r="AA21" s="62">
        <f t="shared" si="1"/>
        <v>448</v>
      </c>
      <c r="AC21" s="44">
        <f t="shared" si="24"/>
        <v>16</v>
      </c>
      <c r="AD21" s="58">
        <f t="shared" si="65"/>
        <v>44774</v>
      </c>
      <c r="AE21" s="62">
        <f t="shared" si="25"/>
        <v>11317.141005066647</v>
      </c>
      <c r="AF21" s="62">
        <f t="shared" si="26"/>
        <v>158.81721210443527</v>
      </c>
      <c r="AG21" s="62">
        <f t="shared" si="66"/>
        <v>11475.958217171083</v>
      </c>
      <c r="AH21" s="62">
        <f t="shared" si="27"/>
        <v>340</v>
      </c>
      <c r="AI21" s="83">
        <f>IF(H21+Q21+Z21+Y21+P21+G21&gt;0,0,IF((AG21-AH21)&gt;=$G$4+$P$4+$Y$4+Summary!$P$8,$G$4+$P$4+$Y$4+Summary!$P$8,AG21-AH21))</f>
        <v>0</v>
      </c>
      <c r="AJ21" s="62">
        <f t="shared" si="2"/>
        <v>340</v>
      </c>
      <c r="AL21" s="44">
        <f t="shared" si="28"/>
        <v>16</v>
      </c>
      <c r="AM21" s="58">
        <f t="shared" si="67"/>
        <v>44774</v>
      </c>
      <c r="AN21" s="62">
        <f t="shared" si="29"/>
        <v>865.10038709116179</v>
      </c>
      <c r="AO21" s="62">
        <f t="shared" si="30"/>
        <v>11.275141711754811</v>
      </c>
      <c r="AP21" s="62">
        <f t="shared" si="68"/>
        <v>876.37552880291662</v>
      </c>
      <c r="AQ21" s="62">
        <f t="shared" si="31"/>
        <v>36</v>
      </c>
      <c r="AR21" s="83">
        <f>IF(H21+Q21+Z21+AI21+AH21+Y21+P21+G21&gt;0,0,IF((AP21-AQ21)&gt;=$G$4+$P$4+$Y$4+$AH$4+Summary!$P$8,$G$4+$P$4+$Y$4+$AH$4+Summary!$P$8,AP21-AQ21))</f>
        <v>0</v>
      </c>
      <c r="AS21" s="62">
        <f t="shared" si="3"/>
        <v>36</v>
      </c>
      <c r="AU21" s="44">
        <f t="shared" si="32"/>
        <v>16</v>
      </c>
      <c r="AV21" s="58">
        <f t="shared" si="69"/>
        <v>44774</v>
      </c>
      <c r="AW21" s="62">
        <f t="shared" si="33"/>
        <v>0</v>
      </c>
      <c r="AX21" s="62">
        <f t="shared" si="34"/>
        <v>0</v>
      </c>
      <c r="AY21" s="62">
        <f t="shared" si="70"/>
        <v>0</v>
      </c>
      <c r="AZ21" s="62">
        <f t="shared" si="35"/>
        <v>0</v>
      </c>
      <c r="BA21" s="83">
        <f>IF(H21+Q21+Z21+AI21+AR21+AQ21+AH21+Y21+P21+G21&gt;0,0,IF((AY21-AZ21)&gt;=$G$4+$P$4+$Y$4+$AH$4+$AQ$4+Summary!$P$8,$G$4+$P$4+$Y$4+$AH$4+$AQ$4+Summary!$P$8,AY21-AZ21))</f>
        <v>0</v>
      </c>
      <c r="BB21" s="62">
        <f t="shared" si="4"/>
        <v>0</v>
      </c>
      <c r="BD21" s="44">
        <f t="shared" si="36"/>
        <v>16</v>
      </c>
      <c r="BE21" s="58">
        <f t="shared" si="71"/>
        <v>44774</v>
      </c>
      <c r="BF21" s="62">
        <f t="shared" si="37"/>
        <v>0</v>
      </c>
      <c r="BG21" s="62">
        <f t="shared" si="38"/>
        <v>0</v>
      </c>
      <c r="BH21" s="62">
        <f t="shared" si="72"/>
        <v>0</v>
      </c>
      <c r="BI21" s="62">
        <f t="shared" si="39"/>
        <v>0</v>
      </c>
      <c r="BJ21" s="83">
        <f>IF(H21+Q21+Z21+AI21+AR21+BA21+AZ21+AQ21+AH21+Y21+P21+G21&gt;0,0,IF((BH21-BI21)&gt;=$G$4+$P$4+$Y$4+$AH$4+$AQ$4+$AZ$4+Summary!$P$8,$G$4+$P$4+$Y$4+$AH$4+$AQ$4+$AZ$4+Summary!$P$8,BH21-BI21))</f>
        <v>0</v>
      </c>
      <c r="BK21" s="62">
        <f t="shared" si="5"/>
        <v>0</v>
      </c>
      <c r="BM21" s="44">
        <f t="shared" si="40"/>
        <v>16</v>
      </c>
      <c r="BN21" s="58">
        <f t="shared" si="73"/>
        <v>44774</v>
      </c>
      <c r="BO21" s="62">
        <f t="shared" si="41"/>
        <v>0</v>
      </c>
      <c r="BP21" s="62">
        <f t="shared" si="42"/>
        <v>0</v>
      </c>
      <c r="BQ21" s="62">
        <f t="shared" si="74"/>
        <v>0</v>
      </c>
      <c r="BR21" s="62">
        <f t="shared" si="43"/>
        <v>0</v>
      </c>
      <c r="BS21" s="83">
        <f>IF(H21+Q21+Z21+AI21+AR21+BA21+BJ21+BI21+AZ21+AQ21+AH21+Y21+P21+G21&gt;0,0,IF((BQ21-BR21)&gt;=$G$4+$P$4+$Y$4+$AH$4+$AQ$4+$AZ$4+$BI$4+Summary!$P$8,$G$4+$P$4+$Y$4+$AH$4+$AQ$4+$AZ$4+$BI$4+Summary!$P$8,BQ21-BR21))</f>
        <v>0</v>
      </c>
      <c r="BT21" s="62">
        <f t="shared" si="6"/>
        <v>0</v>
      </c>
      <c r="BV21" s="44">
        <f t="shared" si="44"/>
        <v>16</v>
      </c>
      <c r="BW21" s="58">
        <f t="shared" si="75"/>
        <v>44774</v>
      </c>
      <c r="BX21" s="62">
        <f t="shared" si="45"/>
        <v>0</v>
      </c>
      <c r="BY21" s="62">
        <f t="shared" si="46"/>
        <v>0</v>
      </c>
      <c r="BZ21" s="62">
        <f t="shared" si="76"/>
        <v>0</v>
      </c>
      <c r="CA21" s="62">
        <f t="shared" si="47"/>
        <v>0</v>
      </c>
      <c r="CB21" s="83">
        <f>IF(H21+Q21+Z21+AI21+AR21+BA21+BJ21+BS21+BR21+BI21+AZ21+AQ21+AH21+Y21+P21+G21&gt;0,0,IF((BZ21-CA21)&gt;=$G$4+$P$4+$Y$4+$AH$4+$AQ$4+$AZ$4+$BI$4+$BR$4+Summary!$P$8,$G$4+$P$4+$Y$4+$AH$4+$AQ$4+$AZ$4+$BI$4+$BR$4+Summary!$P$8,BZ21-CA21))</f>
        <v>0</v>
      </c>
      <c r="CC21" s="62">
        <f t="shared" si="7"/>
        <v>0</v>
      </c>
      <c r="CE21" s="44">
        <f t="shared" si="48"/>
        <v>16</v>
      </c>
      <c r="CF21" s="58">
        <f t="shared" si="77"/>
        <v>44774</v>
      </c>
      <c r="CG21" s="62">
        <f t="shared" si="49"/>
        <v>0</v>
      </c>
      <c r="CH21" s="62">
        <f t="shared" si="50"/>
        <v>0</v>
      </c>
      <c r="CI21" s="62">
        <f t="shared" si="78"/>
        <v>0</v>
      </c>
      <c r="CJ21" s="62">
        <f t="shared" si="51"/>
        <v>0</v>
      </c>
      <c r="CK21" s="83">
        <f>IF(H21+Q21+Z21+AI21+AR21+BA21+BJ21+BS21+CB21+CA21+BR21+BI21+AZ21+AQ21+AH21+Y21+P21+G21&gt;0,0,IF((CI21-CJ21)&gt;=$G$4+$P$4+$Y$4+$AH$4+$AQ$4+$AZ$4+$BI$4+$BR$4+$CA$4+Summary!$P$8,$G$4+$P$4+$Y$4+$AH$4+$AQ$4+$AZ$4+$BI$4+$BR$4+$CA$4+Summary!$P$8,CI21-CJ21))</f>
        <v>0</v>
      </c>
      <c r="CL21" s="62">
        <f t="shared" si="8"/>
        <v>0</v>
      </c>
      <c r="CN21" s="44">
        <f t="shared" si="52"/>
        <v>16</v>
      </c>
      <c r="CO21" s="58">
        <f t="shared" si="79"/>
        <v>44774</v>
      </c>
      <c r="CP21" s="62">
        <f t="shared" si="9"/>
        <v>17909.610348612761</v>
      </c>
      <c r="CQ21" s="62">
        <f t="shared" si="10"/>
        <v>252.2323702666815</v>
      </c>
      <c r="CR21" s="62">
        <f t="shared" si="11"/>
        <v>18161.842718879441</v>
      </c>
      <c r="CS21" s="62">
        <f t="shared" si="12"/>
        <v>496</v>
      </c>
      <c r="CT21" s="62">
        <f t="shared" si="13"/>
        <v>328</v>
      </c>
      <c r="CU21" s="62">
        <f t="shared" si="14"/>
        <v>824</v>
      </c>
      <c r="CV21" s="84">
        <f t="shared" si="53"/>
        <v>44774</v>
      </c>
    </row>
    <row r="22" spans="2:100" ht="20" customHeight="1" thickBot="1" x14ac:dyDescent="0.25">
      <c r="B22" s="44">
        <f t="shared" si="54"/>
        <v>17</v>
      </c>
      <c r="C22" s="58">
        <f t="shared" si="56"/>
        <v>44805</v>
      </c>
      <c r="D22" s="62">
        <f t="shared" si="57"/>
        <v>0</v>
      </c>
      <c r="E22" s="62">
        <f t="shared" si="15"/>
        <v>0</v>
      </c>
      <c r="F22" s="62">
        <f t="shared" si="58"/>
        <v>0</v>
      </c>
      <c r="G22" s="62">
        <f t="shared" si="16"/>
        <v>0</v>
      </c>
      <c r="H22" s="83">
        <f t="shared" si="59"/>
        <v>0</v>
      </c>
      <c r="I22" s="62">
        <f t="shared" si="60"/>
        <v>0</v>
      </c>
      <c r="K22" s="44">
        <f t="shared" si="55"/>
        <v>17</v>
      </c>
      <c r="L22" s="58">
        <f t="shared" si="61"/>
        <v>44805</v>
      </c>
      <c r="M22" s="62">
        <f t="shared" si="17"/>
        <v>0</v>
      </c>
      <c r="N22" s="62">
        <f t="shared" si="18"/>
        <v>0</v>
      </c>
      <c r="O22" s="62">
        <f t="shared" si="62"/>
        <v>0</v>
      </c>
      <c r="P22" s="62">
        <f t="shared" si="19"/>
        <v>0</v>
      </c>
      <c r="Q22" s="83">
        <f>IF(H22+G22&gt;0,0,IF((O22-P22)&gt;=$G$4+Summary!$P$8,$G$4+Summary!$P$8,O22-P22))</f>
        <v>0</v>
      </c>
      <c r="R22" s="62">
        <f t="shared" si="0"/>
        <v>0</v>
      </c>
      <c r="T22" s="44">
        <f t="shared" si="20"/>
        <v>17</v>
      </c>
      <c r="U22" s="58">
        <f t="shared" si="63"/>
        <v>44805</v>
      </c>
      <c r="V22" s="62">
        <f t="shared" si="21"/>
        <v>5361.5089729054416</v>
      </c>
      <c r="W22" s="62">
        <f t="shared" si="22"/>
        <v>76.892974519752201</v>
      </c>
      <c r="X22" s="62">
        <f t="shared" si="64"/>
        <v>5438.4019474251936</v>
      </c>
      <c r="Y22" s="62">
        <f t="shared" si="23"/>
        <v>120</v>
      </c>
      <c r="Z22" s="83">
        <f>IF(H22+Q22+P22+G22&gt;0,0,IF((X22-Y22)&gt;=$G$4+$P$4+Summary!$P$8,$G$4+$P$4+Summary!$P$8,X22-Y22))</f>
        <v>328</v>
      </c>
      <c r="AA22" s="62">
        <f t="shared" si="1"/>
        <v>448</v>
      </c>
      <c r="AC22" s="44">
        <f t="shared" si="24"/>
        <v>17</v>
      </c>
      <c r="AD22" s="58">
        <f t="shared" si="65"/>
        <v>44805</v>
      </c>
      <c r="AE22" s="62">
        <f t="shared" si="25"/>
        <v>11135.958217171083</v>
      </c>
      <c r="AF22" s="62">
        <f t="shared" si="26"/>
        <v>156.2746136476342</v>
      </c>
      <c r="AG22" s="62">
        <f t="shared" si="66"/>
        <v>11292.232830818717</v>
      </c>
      <c r="AH22" s="62">
        <f t="shared" si="27"/>
        <v>340</v>
      </c>
      <c r="AI22" s="83">
        <f>IF(H22+Q22+Z22+Y22+P22+G22&gt;0,0,IF((AG22-AH22)&gt;=$G$4+$P$4+$Y$4+Summary!$P$8,$G$4+$P$4+$Y$4+Summary!$P$8,AG22-AH22))</f>
        <v>0</v>
      </c>
      <c r="AJ22" s="62">
        <f t="shared" si="2"/>
        <v>340</v>
      </c>
      <c r="AL22" s="44">
        <f t="shared" si="28"/>
        <v>17</v>
      </c>
      <c r="AM22" s="58">
        <f t="shared" si="67"/>
        <v>44805</v>
      </c>
      <c r="AN22" s="62">
        <f t="shared" si="29"/>
        <v>840.37552880291662</v>
      </c>
      <c r="AO22" s="62">
        <f t="shared" si="30"/>
        <v>10.95289439206468</v>
      </c>
      <c r="AP22" s="62">
        <f t="shared" si="68"/>
        <v>851.32842319498127</v>
      </c>
      <c r="AQ22" s="62">
        <f t="shared" si="31"/>
        <v>36</v>
      </c>
      <c r="AR22" s="83">
        <f>IF(H22+Q22+Z22+AI22+AH22+Y22+P22+G22&gt;0,0,IF((AP22-AQ22)&gt;=$G$4+$P$4+$Y$4+$AH$4+Summary!$P$8,$G$4+$P$4+$Y$4+$AH$4+Summary!$P$8,AP22-AQ22))</f>
        <v>0</v>
      </c>
      <c r="AS22" s="62">
        <f t="shared" si="3"/>
        <v>36</v>
      </c>
      <c r="AU22" s="44">
        <f t="shared" si="32"/>
        <v>17</v>
      </c>
      <c r="AV22" s="58">
        <f t="shared" si="69"/>
        <v>44805</v>
      </c>
      <c r="AW22" s="62">
        <f t="shared" si="33"/>
        <v>0</v>
      </c>
      <c r="AX22" s="62">
        <f t="shared" si="34"/>
        <v>0</v>
      </c>
      <c r="AY22" s="62">
        <f t="shared" si="70"/>
        <v>0</v>
      </c>
      <c r="AZ22" s="62">
        <f t="shared" si="35"/>
        <v>0</v>
      </c>
      <c r="BA22" s="83">
        <f>IF(H22+Q22+Z22+AI22+AR22+AQ22+AH22+Y22+P22+G22&gt;0,0,IF((AY22-AZ22)&gt;=$G$4+$P$4+$Y$4+$AH$4+$AQ$4+Summary!$P$8,$G$4+$P$4+$Y$4+$AH$4+$AQ$4+Summary!$P$8,AY22-AZ22))</f>
        <v>0</v>
      </c>
      <c r="BB22" s="62">
        <f t="shared" si="4"/>
        <v>0</v>
      </c>
      <c r="BD22" s="44">
        <f t="shared" si="36"/>
        <v>17</v>
      </c>
      <c r="BE22" s="58">
        <f t="shared" si="71"/>
        <v>44805</v>
      </c>
      <c r="BF22" s="62">
        <f t="shared" si="37"/>
        <v>0</v>
      </c>
      <c r="BG22" s="62">
        <f t="shared" si="38"/>
        <v>0</v>
      </c>
      <c r="BH22" s="62">
        <f t="shared" si="72"/>
        <v>0</v>
      </c>
      <c r="BI22" s="62">
        <f t="shared" si="39"/>
        <v>0</v>
      </c>
      <c r="BJ22" s="83">
        <f>IF(H22+Q22+Z22+AI22+AR22+BA22+AZ22+AQ22+AH22+Y22+P22+G22&gt;0,0,IF((BH22-BI22)&gt;=$G$4+$P$4+$Y$4+$AH$4+$AQ$4+$AZ$4+Summary!$P$8,$G$4+$P$4+$Y$4+$AH$4+$AQ$4+$AZ$4+Summary!$P$8,BH22-BI22))</f>
        <v>0</v>
      </c>
      <c r="BK22" s="62">
        <f t="shared" si="5"/>
        <v>0</v>
      </c>
      <c r="BM22" s="44">
        <f t="shared" si="40"/>
        <v>17</v>
      </c>
      <c r="BN22" s="58">
        <f t="shared" si="73"/>
        <v>44805</v>
      </c>
      <c r="BO22" s="62">
        <f t="shared" si="41"/>
        <v>0</v>
      </c>
      <c r="BP22" s="62">
        <f t="shared" si="42"/>
        <v>0</v>
      </c>
      <c r="BQ22" s="62">
        <f t="shared" si="74"/>
        <v>0</v>
      </c>
      <c r="BR22" s="62">
        <f t="shared" si="43"/>
        <v>0</v>
      </c>
      <c r="BS22" s="83">
        <f>IF(H22+Q22+Z22+AI22+AR22+BA22+BJ22+BI22+AZ22+AQ22+AH22+Y22+P22+G22&gt;0,0,IF((BQ22-BR22)&gt;=$G$4+$P$4+$Y$4+$AH$4+$AQ$4+$AZ$4+$BI$4+Summary!$P$8,$G$4+$P$4+$Y$4+$AH$4+$AQ$4+$AZ$4+$BI$4+Summary!$P$8,BQ22-BR22))</f>
        <v>0</v>
      </c>
      <c r="BT22" s="62">
        <f t="shared" si="6"/>
        <v>0</v>
      </c>
      <c r="BV22" s="44">
        <f t="shared" si="44"/>
        <v>17</v>
      </c>
      <c r="BW22" s="58">
        <f t="shared" si="75"/>
        <v>44805</v>
      </c>
      <c r="BX22" s="62">
        <f t="shared" si="45"/>
        <v>0</v>
      </c>
      <c r="BY22" s="62">
        <f t="shared" si="46"/>
        <v>0</v>
      </c>
      <c r="BZ22" s="62">
        <f t="shared" si="76"/>
        <v>0</v>
      </c>
      <c r="CA22" s="62">
        <f t="shared" si="47"/>
        <v>0</v>
      </c>
      <c r="CB22" s="83">
        <f>IF(H22+Q22+Z22+AI22+AR22+BA22+BJ22+BS22+BR22+BI22+AZ22+AQ22+AH22+Y22+P22+G22&gt;0,0,IF((BZ22-CA22)&gt;=$G$4+$P$4+$Y$4+$AH$4+$AQ$4+$AZ$4+$BI$4+$BR$4+Summary!$P$8,$G$4+$P$4+$Y$4+$AH$4+$AQ$4+$AZ$4+$BI$4+$BR$4+Summary!$P$8,BZ22-CA22))</f>
        <v>0</v>
      </c>
      <c r="CC22" s="62">
        <f t="shared" si="7"/>
        <v>0</v>
      </c>
      <c r="CE22" s="44">
        <f t="shared" si="48"/>
        <v>17</v>
      </c>
      <c r="CF22" s="58">
        <f t="shared" si="77"/>
        <v>44805</v>
      </c>
      <c r="CG22" s="62">
        <f t="shared" si="49"/>
        <v>0</v>
      </c>
      <c r="CH22" s="62">
        <f t="shared" si="50"/>
        <v>0</v>
      </c>
      <c r="CI22" s="62">
        <f t="shared" si="78"/>
        <v>0</v>
      </c>
      <c r="CJ22" s="62">
        <f t="shared" si="51"/>
        <v>0</v>
      </c>
      <c r="CK22" s="83">
        <f>IF(H22+Q22+Z22+AI22+AR22+BA22+BJ22+BS22+CB22+CA22+BR22+BI22+AZ22+AQ22+AH22+Y22+P22+G22&gt;0,0,IF((CI22-CJ22)&gt;=$G$4+$P$4+$Y$4+$AH$4+$AQ$4+$AZ$4+$BI$4+$BR$4+$CA$4+Summary!$P$8,$G$4+$P$4+$Y$4+$AH$4+$AQ$4+$AZ$4+$BI$4+$BR$4+$CA$4+Summary!$P$8,CI22-CJ22))</f>
        <v>0</v>
      </c>
      <c r="CL22" s="62">
        <f t="shared" si="8"/>
        <v>0</v>
      </c>
      <c r="CN22" s="44">
        <f t="shared" si="52"/>
        <v>17</v>
      </c>
      <c r="CO22" s="58">
        <f t="shared" si="79"/>
        <v>44805</v>
      </c>
      <c r="CP22" s="62">
        <f t="shared" si="9"/>
        <v>17337.842718879441</v>
      </c>
      <c r="CQ22" s="62">
        <f t="shared" si="10"/>
        <v>244.12048255945106</v>
      </c>
      <c r="CR22" s="62">
        <f t="shared" si="11"/>
        <v>17581.963201438892</v>
      </c>
      <c r="CS22" s="62">
        <f t="shared" si="12"/>
        <v>496</v>
      </c>
      <c r="CT22" s="62">
        <f t="shared" si="13"/>
        <v>328</v>
      </c>
      <c r="CU22" s="62">
        <f t="shared" si="14"/>
        <v>824</v>
      </c>
      <c r="CV22" s="84">
        <f t="shared" si="53"/>
        <v>44805</v>
      </c>
    </row>
    <row r="23" spans="2:100" ht="20" customHeight="1" thickBot="1" x14ac:dyDescent="0.25">
      <c r="B23" s="44">
        <f t="shared" si="54"/>
        <v>18</v>
      </c>
      <c r="C23" s="58">
        <f t="shared" si="56"/>
        <v>44835</v>
      </c>
      <c r="D23" s="62">
        <f t="shared" si="57"/>
        <v>0</v>
      </c>
      <c r="E23" s="62">
        <f t="shared" si="15"/>
        <v>0</v>
      </c>
      <c r="F23" s="62">
        <f t="shared" si="58"/>
        <v>0</v>
      </c>
      <c r="G23" s="62">
        <f t="shared" si="16"/>
        <v>0</v>
      </c>
      <c r="H23" s="83">
        <f t="shared" si="59"/>
        <v>0</v>
      </c>
      <c r="I23" s="62">
        <f t="shared" si="60"/>
        <v>0</v>
      </c>
      <c r="K23" s="44">
        <f t="shared" si="55"/>
        <v>18</v>
      </c>
      <c r="L23" s="58">
        <f t="shared" si="61"/>
        <v>44835</v>
      </c>
      <c r="M23" s="62">
        <f t="shared" si="17"/>
        <v>0</v>
      </c>
      <c r="N23" s="62">
        <f t="shared" si="18"/>
        <v>0</v>
      </c>
      <c r="O23" s="62">
        <f t="shared" si="62"/>
        <v>0</v>
      </c>
      <c r="P23" s="62">
        <f t="shared" si="19"/>
        <v>0</v>
      </c>
      <c r="Q23" s="83">
        <f>IF(H23+G23&gt;0,0,IF((O23-P23)&gt;=$G$4+Summary!$P$8,$G$4+Summary!$P$8,O23-P23))</f>
        <v>0</v>
      </c>
      <c r="R23" s="62">
        <f t="shared" si="0"/>
        <v>0</v>
      </c>
      <c r="T23" s="44">
        <f t="shared" si="20"/>
        <v>18</v>
      </c>
      <c r="U23" s="58">
        <f t="shared" si="63"/>
        <v>44835</v>
      </c>
      <c r="V23" s="62">
        <f t="shared" si="21"/>
        <v>4990.4019474251936</v>
      </c>
      <c r="W23" s="62">
        <f t="shared" si="22"/>
        <v>71.570681262656322</v>
      </c>
      <c r="X23" s="62">
        <f t="shared" si="64"/>
        <v>5061.9726286878504</v>
      </c>
      <c r="Y23" s="62">
        <f t="shared" si="23"/>
        <v>120</v>
      </c>
      <c r="Z23" s="83">
        <f>IF(H23+Q23+P23+G23&gt;0,0,IF((X23-Y23)&gt;=$G$4+$P$4+Summary!$P$8,$G$4+$P$4+Summary!$P$8,X23-Y23))</f>
        <v>328</v>
      </c>
      <c r="AA23" s="62">
        <f t="shared" si="1"/>
        <v>448</v>
      </c>
      <c r="AC23" s="44">
        <f t="shared" si="24"/>
        <v>18</v>
      </c>
      <c r="AD23" s="58">
        <f t="shared" si="65"/>
        <v>44835</v>
      </c>
      <c r="AE23" s="62">
        <f t="shared" si="25"/>
        <v>10952.232830818717</v>
      </c>
      <c r="AF23" s="62">
        <f t="shared" si="26"/>
        <v>153.69633405915599</v>
      </c>
      <c r="AG23" s="62">
        <f t="shared" si="66"/>
        <v>11105.929164877873</v>
      </c>
      <c r="AH23" s="62">
        <f t="shared" si="27"/>
        <v>340</v>
      </c>
      <c r="AI23" s="83">
        <f>IF(H23+Q23+Z23+Y23+P23+G23&gt;0,0,IF((AG23-AH23)&gt;=$G$4+$P$4+$Y$4+Summary!$P$8,$G$4+$P$4+$Y$4+Summary!$P$8,AG23-AH23))</f>
        <v>0</v>
      </c>
      <c r="AJ23" s="62">
        <f t="shared" si="2"/>
        <v>340</v>
      </c>
      <c r="AL23" s="44">
        <f t="shared" si="28"/>
        <v>18</v>
      </c>
      <c r="AM23" s="58">
        <f t="shared" si="67"/>
        <v>44835</v>
      </c>
      <c r="AN23" s="62">
        <f t="shared" si="29"/>
        <v>815.32842319498127</v>
      </c>
      <c r="AO23" s="62">
        <f t="shared" si="30"/>
        <v>10.626447115641257</v>
      </c>
      <c r="AP23" s="62">
        <f t="shared" si="68"/>
        <v>825.95487031062248</v>
      </c>
      <c r="AQ23" s="62">
        <f t="shared" si="31"/>
        <v>36</v>
      </c>
      <c r="AR23" s="83">
        <f>IF(H23+Q23+Z23+AI23+AH23+Y23+P23+G23&gt;0,0,IF((AP23-AQ23)&gt;=$G$4+$P$4+$Y$4+$AH$4+Summary!$P$8,$G$4+$P$4+$Y$4+$AH$4+Summary!$P$8,AP23-AQ23))</f>
        <v>0</v>
      </c>
      <c r="AS23" s="62">
        <f t="shared" si="3"/>
        <v>36</v>
      </c>
      <c r="AU23" s="44">
        <f t="shared" si="32"/>
        <v>18</v>
      </c>
      <c r="AV23" s="58">
        <f t="shared" si="69"/>
        <v>44835</v>
      </c>
      <c r="AW23" s="62">
        <f t="shared" si="33"/>
        <v>0</v>
      </c>
      <c r="AX23" s="62">
        <f t="shared" si="34"/>
        <v>0</v>
      </c>
      <c r="AY23" s="62">
        <f t="shared" si="70"/>
        <v>0</v>
      </c>
      <c r="AZ23" s="62">
        <f t="shared" si="35"/>
        <v>0</v>
      </c>
      <c r="BA23" s="83">
        <f>IF(H23+Q23+Z23+AI23+AR23+AQ23+AH23+Y23+P23+G23&gt;0,0,IF((AY23-AZ23)&gt;=$G$4+$P$4+$Y$4+$AH$4+$AQ$4+Summary!$P$8,$G$4+$P$4+$Y$4+$AH$4+$AQ$4+Summary!$P$8,AY23-AZ23))</f>
        <v>0</v>
      </c>
      <c r="BB23" s="62">
        <f t="shared" si="4"/>
        <v>0</v>
      </c>
      <c r="BD23" s="44">
        <f t="shared" si="36"/>
        <v>18</v>
      </c>
      <c r="BE23" s="58">
        <f t="shared" si="71"/>
        <v>44835</v>
      </c>
      <c r="BF23" s="62">
        <f t="shared" si="37"/>
        <v>0</v>
      </c>
      <c r="BG23" s="62">
        <f t="shared" si="38"/>
        <v>0</v>
      </c>
      <c r="BH23" s="62">
        <f t="shared" si="72"/>
        <v>0</v>
      </c>
      <c r="BI23" s="62">
        <f t="shared" si="39"/>
        <v>0</v>
      </c>
      <c r="BJ23" s="83">
        <f>IF(H23+Q23+Z23+AI23+AR23+BA23+AZ23+AQ23+AH23+Y23+P23+G23&gt;0,0,IF((BH23-BI23)&gt;=$G$4+$P$4+$Y$4+$AH$4+$AQ$4+$AZ$4+Summary!$P$8,$G$4+$P$4+$Y$4+$AH$4+$AQ$4+$AZ$4+Summary!$P$8,BH23-BI23))</f>
        <v>0</v>
      </c>
      <c r="BK23" s="62">
        <f t="shared" si="5"/>
        <v>0</v>
      </c>
      <c r="BM23" s="44">
        <f t="shared" si="40"/>
        <v>18</v>
      </c>
      <c r="BN23" s="58">
        <f t="shared" si="73"/>
        <v>44835</v>
      </c>
      <c r="BO23" s="62">
        <f t="shared" si="41"/>
        <v>0</v>
      </c>
      <c r="BP23" s="62">
        <f t="shared" si="42"/>
        <v>0</v>
      </c>
      <c r="BQ23" s="62">
        <f t="shared" si="74"/>
        <v>0</v>
      </c>
      <c r="BR23" s="62">
        <f t="shared" si="43"/>
        <v>0</v>
      </c>
      <c r="BS23" s="83">
        <f>IF(H23+Q23+Z23+AI23+AR23+BA23+BJ23+BI23+AZ23+AQ23+AH23+Y23+P23+G23&gt;0,0,IF((BQ23-BR23)&gt;=$G$4+$P$4+$Y$4+$AH$4+$AQ$4+$AZ$4+$BI$4+Summary!$P$8,$G$4+$P$4+$Y$4+$AH$4+$AQ$4+$AZ$4+$BI$4+Summary!$P$8,BQ23-BR23))</f>
        <v>0</v>
      </c>
      <c r="BT23" s="62">
        <f t="shared" si="6"/>
        <v>0</v>
      </c>
      <c r="BV23" s="44">
        <f t="shared" si="44"/>
        <v>18</v>
      </c>
      <c r="BW23" s="58">
        <f t="shared" si="75"/>
        <v>44835</v>
      </c>
      <c r="BX23" s="62">
        <f t="shared" si="45"/>
        <v>0</v>
      </c>
      <c r="BY23" s="62">
        <f t="shared" si="46"/>
        <v>0</v>
      </c>
      <c r="BZ23" s="62">
        <f t="shared" si="76"/>
        <v>0</v>
      </c>
      <c r="CA23" s="62">
        <f t="shared" si="47"/>
        <v>0</v>
      </c>
      <c r="CB23" s="83">
        <f>IF(H23+Q23+Z23+AI23+AR23+BA23+BJ23+BS23+BR23+BI23+AZ23+AQ23+AH23+Y23+P23+G23&gt;0,0,IF((BZ23-CA23)&gt;=$G$4+$P$4+$Y$4+$AH$4+$AQ$4+$AZ$4+$BI$4+$BR$4+Summary!$P$8,$G$4+$P$4+$Y$4+$AH$4+$AQ$4+$AZ$4+$BI$4+$BR$4+Summary!$P$8,BZ23-CA23))</f>
        <v>0</v>
      </c>
      <c r="CC23" s="62">
        <f t="shared" si="7"/>
        <v>0</v>
      </c>
      <c r="CE23" s="44">
        <f t="shared" si="48"/>
        <v>18</v>
      </c>
      <c r="CF23" s="58">
        <f t="shared" si="77"/>
        <v>44835</v>
      </c>
      <c r="CG23" s="62">
        <f t="shared" si="49"/>
        <v>0</v>
      </c>
      <c r="CH23" s="62">
        <f t="shared" si="50"/>
        <v>0</v>
      </c>
      <c r="CI23" s="62">
        <f t="shared" si="78"/>
        <v>0</v>
      </c>
      <c r="CJ23" s="62">
        <f t="shared" si="51"/>
        <v>0</v>
      </c>
      <c r="CK23" s="83">
        <f>IF(H23+Q23+Z23+AI23+AR23+BA23+BJ23+BS23+CB23+CA23+BR23+BI23+AZ23+AQ23+AH23+Y23+P23+G23&gt;0,0,IF((CI23-CJ23)&gt;=$G$4+$P$4+$Y$4+$AH$4+$AQ$4+$AZ$4+$BI$4+$BR$4+$CA$4+Summary!$P$8,$G$4+$P$4+$Y$4+$AH$4+$AQ$4+$AZ$4+$BI$4+$BR$4+$CA$4+Summary!$P$8,CI23-CJ23))</f>
        <v>0</v>
      </c>
      <c r="CL23" s="62">
        <f t="shared" si="8"/>
        <v>0</v>
      </c>
      <c r="CN23" s="44">
        <f t="shared" si="52"/>
        <v>18</v>
      </c>
      <c r="CO23" s="58">
        <f t="shared" si="79"/>
        <v>44835</v>
      </c>
      <c r="CP23" s="62">
        <f t="shared" si="9"/>
        <v>16757.963201438892</v>
      </c>
      <c r="CQ23" s="62">
        <f t="shared" si="10"/>
        <v>235.89346243745359</v>
      </c>
      <c r="CR23" s="62">
        <f t="shared" si="11"/>
        <v>16993.856663876344</v>
      </c>
      <c r="CS23" s="62">
        <f t="shared" si="12"/>
        <v>496</v>
      </c>
      <c r="CT23" s="62">
        <f t="shared" si="13"/>
        <v>328</v>
      </c>
      <c r="CU23" s="62">
        <f t="shared" si="14"/>
        <v>824</v>
      </c>
      <c r="CV23" s="84">
        <f t="shared" si="53"/>
        <v>44835</v>
      </c>
    </row>
    <row r="24" spans="2:100" ht="20" customHeight="1" thickBot="1" x14ac:dyDescent="0.25">
      <c r="B24" s="44">
        <f t="shared" si="54"/>
        <v>19</v>
      </c>
      <c r="C24" s="58">
        <f t="shared" si="56"/>
        <v>44866</v>
      </c>
      <c r="D24" s="62">
        <f t="shared" si="57"/>
        <v>0</v>
      </c>
      <c r="E24" s="62">
        <f t="shared" si="15"/>
        <v>0</v>
      </c>
      <c r="F24" s="62">
        <f t="shared" si="58"/>
        <v>0</v>
      </c>
      <c r="G24" s="62">
        <f t="shared" si="16"/>
        <v>0</v>
      </c>
      <c r="H24" s="83">
        <f t="shared" si="59"/>
        <v>0</v>
      </c>
      <c r="I24" s="62">
        <f t="shared" si="60"/>
        <v>0</v>
      </c>
      <c r="K24" s="44">
        <f t="shared" si="55"/>
        <v>19</v>
      </c>
      <c r="L24" s="58">
        <f t="shared" si="61"/>
        <v>44866</v>
      </c>
      <c r="M24" s="62">
        <f t="shared" si="17"/>
        <v>0</v>
      </c>
      <c r="N24" s="62">
        <f t="shared" si="18"/>
        <v>0</v>
      </c>
      <c r="O24" s="62">
        <f t="shared" si="62"/>
        <v>0</v>
      </c>
      <c r="P24" s="62">
        <f t="shared" si="19"/>
        <v>0</v>
      </c>
      <c r="Q24" s="83">
        <f>IF(H24+G24&gt;0,0,IF((O24-P24)&gt;=$G$4+Summary!$P$8,$G$4+Summary!$P$8,O24-P24))</f>
        <v>0</v>
      </c>
      <c r="R24" s="62">
        <f t="shared" si="0"/>
        <v>0</v>
      </c>
      <c r="T24" s="44">
        <f t="shared" si="20"/>
        <v>19</v>
      </c>
      <c r="U24" s="58">
        <f t="shared" si="63"/>
        <v>44866</v>
      </c>
      <c r="V24" s="62">
        <f t="shared" si="21"/>
        <v>4613.9726286878504</v>
      </c>
      <c r="W24" s="62">
        <f t="shared" si="22"/>
        <v>66.172057449764921</v>
      </c>
      <c r="X24" s="62">
        <f t="shared" si="64"/>
        <v>4680.1446861376153</v>
      </c>
      <c r="Y24" s="62">
        <f t="shared" si="23"/>
        <v>120</v>
      </c>
      <c r="Z24" s="83">
        <f>IF(H24+Q24+P24+G24&gt;0,0,IF((X24-Y24)&gt;=$G$4+$P$4+Summary!$P$8,$G$4+$P$4+Summary!$P$8,X24-Y24))</f>
        <v>328</v>
      </c>
      <c r="AA24" s="62">
        <f t="shared" si="1"/>
        <v>448</v>
      </c>
      <c r="AC24" s="44">
        <f t="shared" si="24"/>
        <v>19</v>
      </c>
      <c r="AD24" s="58">
        <f t="shared" si="65"/>
        <v>44866</v>
      </c>
      <c r="AE24" s="62">
        <f t="shared" si="25"/>
        <v>10765.929164877873</v>
      </c>
      <c r="AF24" s="62">
        <f t="shared" si="26"/>
        <v>151.08187261378615</v>
      </c>
      <c r="AG24" s="62">
        <f t="shared" si="66"/>
        <v>10917.011037491658</v>
      </c>
      <c r="AH24" s="62">
        <f t="shared" si="27"/>
        <v>340</v>
      </c>
      <c r="AI24" s="83">
        <f>IF(H24+Q24+Z24+Y24+P24+G24&gt;0,0,IF((AG24-AH24)&gt;=$G$4+$P$4+$Y$4+Summary!$P$8,$G$4+$P$4+$Y$4+Summary!$P$8,AG24-AH24))</f>
        <v>0</v>
      </c>
      <c r="AJ24" s="62">
        <f t="shared" si="2"/>
        <v>340</v>
      </c>
      <c r="AL24" s="44">
        <f t="shared" si="28"/>
        <v>19</v>
      </c>
      <c r="AM24" s="58">
        <f t="shared" si="67"/>
        <v>44866</v>
      </c>
      <c r="AN24" s="62">
        <f t="shared" si="29"/>
        <v>789.95487031062248</v>
      </c>
      <c r="AO24" s="62">
        <f t="shared" si="30"/>
        <v>10.295745143048448</v>
      </c>
      <c r="AP24" s="62">
        <f t="shared" si="68"/>
        <v>800.25061545367089</v>
      </c>
      <c r="AQ24" s="62">
        <f t="shared" si="31"/>
        <v>36</v>
      </c>
      <c r="AR24" s="83">
        <f>IF(H24+Q24+Z24+AI24+AH24+Y24+P24+G24&gt;0,0,IF((AP24-AQ24)&gt;=$G$4+$P$4+$Y$4+$AH$4+Summary!$P$8,$G$4+$P$4+$Y$4+$AH$4+Summary!$P$8,AP24-AQ24))</f>
        <v>0</v>
      </c>
      <c r="AS24" s="62">
        <f t="shared" si="3"/>
        <v>36</v>
      </c>
      <c r="AU24" s="44">
        <f t="shared" si="32"/>
        <v>19</v>
      </c>
      <c r="AV24" s="58">
        <f t="shared" si="69"/>
        <v>44866</v>
      </c>
      <c r="AW24" s="62">
        <f t="shared" si="33"/>
        <v>0</v>
      </c>
      <c r="AX24" s="62">
        <f t="shared" si="34"/>
        <v>0</v>
      </c>
      <c r="AY24" s="62">
        <f t="shared" si="70"/>
        <v>0</v>
      </c>
      <c r="AZ24" s="62">
        <f t="shared" si="35"/>
        <v>0</v>
      </c>
      <c r="BA24" s="83">
        <f>IF(H24+Q24+Z24+AI24+AR24+AQ24+AH24+Y24+P24+G24&gt;0,0,IF((AY24-AZ24)&gt;=$G$4+$P$4+$Y$4+$AH$4+$AQ$4+Summary!$P$8,$G$4+$P$4+$Y$4+$AH$4+$AQ$4+Summary!$P$8,AY24-AZ24))</f>
        <v>0</v>
      </c>
      <c r="BB24" s="62">
        <f t="shared" si="4"/>
        <v>0</v>
      </c>
      <c r="BD24" s="44">
        <f t="shared" si="36"/>
        <v>19</v>
      </c>
      <c r="BE24" s="58">
        <f t="shared" si="71"/>
        <v>44866</v>
      </c>
      <c r="BF24" s="62">
        <f t="shared" si="37"/>
        <v>0</v>
      </c>
      <c r="BG24" s="62">
        <f t="shared" si="38"/>
        <v>0</v>
      </c>
      <c r="BH24" s="62">
        <f t="shared" si="72"/>
        <v>0</v>
      </c>
      <c r="BI24" s="62">
        <f t="shared" si="39"/>
        <v>0</v>
      </c>
      <c r="BJ24" s="83">
        <f>IF(H24+Q24+Z24+AI24+AR24+BA24+AZ24+AQ24+AH24+Y24+P24+G24&gt;0,0,IF((BH24-BI24)&gt;=$G$4+$P$4+$Y$4+$AH$4+$AQ$4+$AZ$4+Summary!$P$8,$G$4+$P$4+$Y$4+$AH$4+$AQ$4+$AZ$4+Summary!$P$8,BH24-BI24))</f>
        <v>0</v>
      </c>
      <c r="BK24" s="62">
        <f t="shared" si="5"/>
        <v>0</v>
      </c>
      <c r="BM24" s="44">
        <f t="shared" si="40"/>
        <v>19</v>
      </c>
      <c r="BN24" s="58">
        <f t="shared" si="73"/>
        <v>44866</v>
      </c>
      <c r="BO24" s="62">
        <f t="shared" si="41"/>
        <v>0</v>
      </c>
      <c r="BP24" s="62">
        <f t="shared" si="42"/>
        <v>0</v>
      </c>
      <c r="BQ24" s="62">
        <f t="shared" si="74"/>
        <v>0</v>
      </c>
      <c r="BR24" s="62">
        <f t="shared" si="43"/>
        <v>0</v>
      </c>
      <c r="BS24" s="83">
        <f>IF(H24+Q24+Z24+AI24+AR24+BA24+BJ24+BI24+AZ24+AQ24+AH24+Y24+P24+G24&gt;0,0,IF((BQ24-BR24)&gt;=$G$4+$P$4+$Y$4+$AH$4+$AQ$4+$AZ$4+$BI$4+Summary!$P$8,$G$4+$P$4+$Y$4+$AH$4+$AQ$4+$AZ$4+$BI$4+Summary!$P$8,BQ24-BR24))</f>
        <v>0</v>
      </c>
      <c r="BT24" s="62">
        <f t="shared" si="6"/>
        <v>0</v>
      </c>
      <c r="BV24" s="44">
        <f t="shared" si="44"/>
        <v>19</v>
      </c>
      <c r="BW24" s="58">
        <f t="shared" si="75"/>
        <v>44866</v>
      </c>
      <c r="BX24" s="62">
        <f t="shared" si="45"/>
        <v>0</v>
      </c>
      <c r="BY24" s="62">
        <f t="shared" si="46"/>
        <v>0</v>
      </c>
      <c r="BZ24" s="62">
        <f t="shared" si="76"/>
        <v>0</v>
      </c>
      <c r="CA24" s="62">
        <f t="shared" si="47"/>
        <v>0</v>
      </c>
      <c r="CB24" s="83">
        <f>IF(H24+Q24+Z24+AI24+AR24+BA24+BJ24+BS24+BR24+BI24+AZ24+AQ24+AH24+Y24+P24+G24&gt;0,0,IF((BZ24-CA24)&gt;=$G$4+$P$4+$Y$4+$AH$4+$AQ$4+$AZ$4+$BI$4+$BR$4+Summary!$P$8,$G$4+$P$4+$Y$4+$AH$4+$AQ$4+$AZ$4+$BI$4+$BR$4+Summary!$P$8,BZ24-CA24))</f>
        <v>0</v>
      </c>
      <c r="CC24" s="62">
        <f t="shared" si="7"/>
        <v>0</v>
      </c>
      <c r="CE24" s="44">
        <f t="shared" si="48"/>
        <v>19</v>
      </c>
      <c r="CF24" s="58">
        <f t="shared" si="77"/>
        <v>44866</v>
      </c>
      <c r="CG24" s="62">
        <f t="shared" si="49"/>
        <v>0</v>
      </c>
      <c r="CH24" s="62">
        <f t="shared" si="50"/>
        <v>0</v>
      </c>
      <c r="CI24" s="62">
        <f t="shared" si="78"/>
        <v>0</v>
      </c>
      <c r="CJ24" s="62">
        <f t="shared" si="51"/>
        <v>0</v>
      </c>
      <c r="CK24" s="83">
        <f>IF(H24+Q24+Z24+AI24+AR24+BA24+BJ24+BS24+CB24+CA24+BR24+BI24+AZ24+AQ24+AH24+Y24+P24+G24&gt;0,0,IF((CI24-CJ24)&gt;=$G$4+$P$4+$Y$4+$AH$4+$AQ$4+$AZ$4+$BI$4+$BR$4+$CA$4+Summary!$P$8,$G$4+$P$4+$Y$4+$AH$4+$AQ$4+$AZ$4+$BI$4+$BR$4+$CA$4+Summary!$P$8,CI24-CJ24))</f>
        <v>0</v>
      </c>
      <c r="CL24" s="62">
        <f t="shared" si="8"/>
        <v>0</v>
      </c>
      <c r="CN24" s="44">
        <f t="shared" si="52"/>
        <v>19</v>
      </c>
      <c r="CO24" s="58">
        <f t="shared" si="79"/>
        <v>44866</v>
      </c>
      <c r="CP24" s="62">
        <f t="shared" si="9"/>
        <v>16169.856663876346</v>
      </c>
      <c r="CQ24" s="62">
        <f t="shared" si="10"/>
        <v>227.54967520659952</v>
      </c>
      <c r="CR24" s="62">
        <f t="shared" si="11"/>
        <v>16397.406339082943</v>
      </c>
      <c r="CS24" s="62">
        <f t="shared" si="12"/>
        <v>496</v>
      </c>
      <c r="CT24" s="62">
        <f t="shared" si="13"/>
        <v>328</v>
      </c>
      <c r="CU24" s="62">
        <f t="shared" si="14"/>
        <v>824</v>
      </c>
      <c r="CV24" s="84">
        <f t="shared" si="53"/>
        <v>44866</v>
      </c>
    </row>
    <row r="25" spans="2:100" ht="20" customHeight="1" thickBot="1" x14ac:dyDescent="0.25">
      <c r="B25" s="44">
        <f t="shared" si="54"/>
        <v>20</v>
      </c>
      <c r="C25" s="58">
        <f t="shared" si="56"/>
        <v>44896</v>
      </c>
      <c r="D25" s="62">
        <f t="shared" si="57"/>
        <v>0</v>
      </c>
      <c r="E25" s="62">
        <f t="shared" si="15"/>
        <v>0</v>
      </c>
      <c r="F25" s="62">
        <f t="shared" si="58"/>
        <v>0</v>
      </c>
      <c r="G25" s="62">
        <f t="shared" si="16"/>
        <v>0</v>
      </c>
      <c r="H25" s="83">
        <f t="shared" si="59"/>
        <v>0</v>
      </c>
      <c r="I25" s="62">
        <f t="shared" si="60"/>
        <v>0</v>
      </c>
      <c r="K25" s="44">
        <f t="shared" si="55"/>
        <v>20</v>
      </c>
      <c r="L25" s="58">
        <f t="shared" si="61"/>
        <v>44896</v>
      </c>
      <c r="M25" s="62">
        <f t="shared" si="17"/>
        <v>0</v>
      </c>
      <c r="N25" s="62">
        <f t="shared" si="18"/>
        <v>0</v>
      </c>
      <c r="O25" s="62">
        <f t="shared" si="62"/>
        <v>0</v>
      </c>
      <c r="P25" s="62">
        <f t="shared" si="19"/>
        <v>0</v>
      </c>
      <c r="Q25" s="83">
        <f>IF(H25+G25&gt;0,0,IF((O25-P25)&gt;=$G$4+Summary!$P$8,$G$4+Summary!$P$8,O25-P25))</f>
        <v>0</v>
      </c>
      <c r="R25" s="62">
        <f t="shared" si="0"/>
        <v>0</v>
      </c>
      <c r="T25" s="44">
        <f t="shared" si="20"/>
        <v>20</v>
      </c>
      <c r="U25" s="58">
        <f t="shared" si="63"/>
        <v>44896</v>
      </c>
      <c r="V25" s="62">
        <f t="shared" si="21"/>
        <v>4232.1446861376153</v>
      </c>
      <c r="W25" s="62">
        <f t="shared" si="22"/>
        <v>60.696008373690297</v>
      </c>
      <c r="X25" s="62">
        <f t="shared" si="64"/>
        <v>4292.8406945113056</v>
      </c>
      <c r="Y25" s="62">
        <f t="shared" si="23"/>
        <v>120</v>
      </c>
      <c r="Z25" s="83">
        <f>IF(H25+Q25+P25+G25&gt;0,0,IF((X25-Y25)&gt;=$G$4+$P$4+Summary!$P$8,$G$4+$P$4+Summary!$P$8,X25-Y25))</f>
        <v>328</v>
      </c>
      <c r="AA25" s="62">
        <f t="shared" si="1"/>
        <v>448</v>
      </c>
      <c r="AC25" s="44">
        <f t="shared" si="24"/>
        <v>20</v>
      </c>
      <c r="AD25" s="58">
        <f t="shared" si="65"/>
        <v>44896</v>
      </c>
      <c r="AE25" s="62">
        <f t="shared" si="25"/>
        <v>10577.011037491658</v>
      </c>
      <c r="AF25" s="62">
        <f t="shared" si="26"/>
        <v>148.43072155946626</v>
      </c>
      <c r="AG25" s="62">
        <f t="shared" si="66"/>
        <v>10725.441759051124</v>
      </c>
      <c r="AH25" s="62">
        <f t="shared" si="27"/>
        <v>340</v>
      </c>
      <c r="AI25" s="83">
        <f>IF(H25+Q25+Z25+Y25+P25+G25&gt;0,0,IF((AG25-AH25)&gt;=$G$4+$P$4+$Y$4+Summary!$P$8,$G$4+$P$4+$Y$4+Summary!$P$8,AG25-AH25))</f>
        <v>0</v>
      </c>
      <c r="AJ25" s="62">
        <f t="shared" si="2"/>
        <v>340</v>
      </c>
      <c r="AL25" s="44">
        <f t="shared" si="28"/>
        <v>20</v>
      </c>
      <c r="AM25" s="58">
        <f t="shared" si="67"/>
        <v>44896</v>
      </c>
      <c r="AN25" s="62">
        <f t="shared" si="29"/>
        <v>764.25061545367089</v>
      </c>
      <c r="AO25" s="62">
        <f t="shared" si="30"/>
        <v>9.9607330214128442</v>
      </c>
      <c r="AP25" s="62">
        <f t="shared" si="68"/>
        <v>774.2113484750837</v>
      </c>
      <c r="AQ25" s="62">
        <f t="shared" si="31"/>
        <v>36</v>
      </c>
      <c r="AR25" s="83">
        <f>IF(H25+Q25+Z25+AI25+AH25+Y25+P25+G25&gt;0,0,IF((AP25-AQ25)&gt;=$G$4+$P$4+$Y$4+$AH$4+Summary!$P$8,$G$4+$P$4+$Y$4+$AH$4+Summary!$P$8,AP25-AQ25))</f>
        <v>0</v>
      </c>
      <c r="AS25" s="62">
        <f t="shared" si="3"/>
        <v>36</v>
      </c>
      <c r="AU25" s="44">
        <f t="shared" si="32"/>
        <v>20</v>
      </c>
      <c r="AV25" s="58">
        <f t="shared" si="69"/>
        <v>44896</v>
      </c>
      <c r="AW25" s="62">
        <f t="shared" si="33"/>
        <v>0</v>
      </c>
      <c r="AX25" s="62">
        <f t="shared" si="34"/>
        <v>0</v>
      </c>
      <c r="AY25" s="62">
        <f t="shared" si="70"/>
        <v>0</v>
      </c>
      <c r="AZ25" s="62">
        <f t="shared" si="35"/>
        <v>0</v>
      </c>
      <c r="BA25" s="83">
        <f>IF(H25+Q25+Z25+AI25+AR25+AQ25+AH25+Y25+P25+G25&gt;0,0,IF((AY25-AZ25)&gt;=$G$4+$P$4+$Y$4+$AH$4+$AQ$4+Summary!$P$8,$G$4+$P$4+$Y$4+$AH$4+$AQ$4+Summary!$P$8,AY25-AZ25))</f>
        <v>0</v>
      </c>
      <c r="BB25" s="62">
        <f t="shared" si="4"/>
        <v>0</v>
      </c>
      <c r="BD25" s="44">
        <f t="shared" si="36"/>
        <v>20</v>
      </c>
      <c r="BE25" s="58">
        <f t="shared" si="71"/>
        <v>44896</v>
      </c>
      <c r="BF25" s="62">
        <f t="shared" si="37"/>
        <v>0</v>
      </c>
      <c r="BG25" s="62">
        <f t="shared" si="38"/>
        <v>0</v>
      </c>
      <c r="BH25" s="62">
        <f t="shared" si="72"/>
        <v>0</v>
      </c>
      <c r="BI25" s="62">
        <f t="shared" si="39"/>
        <v>0</v>
      </c>
      <c r="BJ25" s="83">
        <f>IF(H25+Q25+Z25+AI25+AR25+BA25+AZ25+AQ25+AH25+Y25+P25+G25&gt;0,0,IF((BH25-BI25)&gt;=$G$4+$P$4+$Y$4+$AH$4+$AQ$4+$AZ$4+Summary!$P$8,$G$4+$P$4+$Y$4+$AH$4+$AQ$4+$AZ$4+Summary!$P$8,BH25-BI25))</f>
        <v>0</v>
      </c>
      <c r="BK25" s="62">
        <f t="shared" si="5"/>
        <v>0</v>
      </c>
      <c r="BM25" s="44">
        <f t="shared" si="40"/>
        <v>20</v>
      </c>
      <c r="BN25" s="58">
        <f t="shared" si="73"/>
        <v>44896</v>
      </c>
      <c r="BO25" s="62">
        <f t="shared" si="41"/>
        <v>0</v>
      </c>
      <c r="BP25" s="62">
        <f t="shared" si="42"/>
        <v>0</v>
      </c>
      <c r="BQ25" s="62">
        <f t="shared" si="74"/>
        <v>0</v>
      </c>
      <c r="BR25" s="62">
        <f t="shared" si="43"/>
        <v>0</v>
      </c>
      <c r="BS25" s="83">
        <f>IF(H25+Q25+Z25+AI25+AR25+BA25+BJ25+BI25+AZ25+AQ25+AH25+Y25+P25+G25&gt;0,0,IF((BQ25-BR25)&gt;=$G$4+$P$4+$Y$4+$AH$4+$AQ$4+$AZ$4+$BI$4+Summary!$P$8,$G$4+$P$4+$Y$4+$AH$4+$AQ$4+$AZ$4+$BI$4+Summary!$P$8,BQ25-BR25))</f>
        <v>0</v>
      </c>
      <c r="BT25" s="62">
        <f t="shared" si="6"/>
        <v>0</v>
      </c>
      <c r="BV25" s="44">
        <f t="shared" si="44"/>
        <v>20</v>
      </c>
      <c r="BW25" s="58">
        <f t="shared" si="75"/>
        <v>44896</v>
      </c>
      <c r="BX25" s="62">
        <f t="shared" si="45"/>
        <v>0</v>
      </c>
      <c r="BY25" s="62">
        <f t="shared" si="46"/>
        <v>0</v>
      </c>
      <c r="BZ25" s="62">
        <f t="shared" si="76"/>
        <v>0</v>
      </c>
      <c r="CA25" s="62">
        <f t="shared" si="47"/>
        <v>0</v>
      </c>
      <c r="CB25" s="83">
        <f>IF(H25+Q25+Z25+AI25+AR25+BA25+BJ25+BS25+BR25+BI25+AZ25+AQ25+AH25+Y25+P25+G25&gt;0,0,IF((BZ25-CA25)&gt;=$G$4+$P$4+$Y$4+$AH$4+$AQ$4+$AZ$4+$BI$4+$BR$4+Summary!$P$8,$G$4+$P$4+$Y$4+$AH$4+$AQ$4+$AZ$4+$BI$4+$BR$4+Summary!$P$8,BZ25-CA25))</f>
        <v>0</v>
      </c>
      <c r="CC25" s="62">
        <f t="shared" si="7"/>
        <v>0</v>
      </c>
      <c r="CE25" s="44">
        <f t="shared" si="48"/>
        <v>20</v>
      </c>
      <c r="CF25" s="58">
        <f t="shared" si="77"/>
        <v>44896</v>
      </c>
      <c r="CG25" s="62">
        <f t="shared" si="49"/>
        <v>0</v>
      </c>
      <c r="CH25" s="62">
        <f t="shared" si="50"/>
        <v>0</v>
      </c>
      <c r="CI25" s="62">
        <f t="shared" si="78"/>
        <v>0</v>
      </c>
      <c r="CJ25" s="62">
        <f t="shared" si="51"/>
        <v>0</v>
      </c>
      <c r="CK25" s="83">
        <f>IF(H25+Q25+Z25+AI25+AR25+BA25+BJ25+BS25+CB25+CA25+BR25+BI25+AZ25+AQ25+AH25+Y25+P25+G25&gt;0,0,IF((CI25-CJ25)&gt;=$G$4+$P$4+$Y$4+$AH$4+$AQ$4+$AZ$4+$BI$4+$BR$4+$CA$4+Summary!$P$8,$G$4+$P$4+$Y$4+$AH$4+$AQ$4+$AZ$4+$BI$4+$BR$4+$CA$4+Summary!$P$8,CI25-CJ25))</f>
        <v>0</v>
      </c>
      <c r="CL25" s="62">
        <f t="shared" si="8"/>
        <v>0</v>
      </c>
      <c r="CN25" s="44">
        <f t="shared" si="52"/>
        <v>20</v>
      </c>
      <c r="CO25" s="58">
        <f t="shared" si="79"/>
        <v>44896</v>
      </c>
      <c r="CP25" s="62">
        <f t="shared" si="9"/>
        <v>15573.406339082945</v>
      </c>
      <c r="CQ25" s="62">
        <f t="shared" si="10"/>
        <v>219.08746295456939</v>
      </c>
      <c r="CR25" s="62">
        <f t="shared" si="11"/>
        <v>15792.493802037514</v>
      </c>
      <c r="CS25" s="62">
        <f t="shared" si="12"/>
        <v>496</v>
      </c>
      <c r="CT25" s="62">
        <f t="shared" si="13"/>
        <v>328</v>
      </c>
      <c r="CU25" s="62">
        <f t="shared" si="14"/>
        <v>824</v>
      </c>
      <c r="CV25" s="84">
        <f t="shared" si="53"/>
        <v>44896</v>
      </c>
    </row>
    <row r="26" spans="2:100" ht="20" customHeight="1" thickBot="1" x14ac:dyDescent="0.25">
      <c r="B26" s="44">
        <f t="shared" si="54"/>
        <v>21</v>
      </c>
      <c r="C26" s="58">
        <f t="shared" si="56"/>
        <v>44927</v>
      </c>
      <c r="D26" s="62">
        <f t="shared" si="57"/>
        <v>0</v>
      </c>
      <c r="E26" s="62">
        <f t="shared" si="15"/>
        <v>0</v>
      </c>
      <c r="F26" s="62">
        <f t="shared" si="58"/>
        <v>0</v>
      </c>
      <c r="G26" s="62">
        <f t="shared" si="16"/>
        <v>0</v>
      </c>
      <c r="H26" s="83">
        <f t="shared" si="59"/>
        <v>0</v>
      </c>
      <c r="I26" s="62">
        <f t="shared" si="60"/>
        <v>0</v>
      </c>
      <c r="K26" s="44">
        <f t="shared" si="55"/>
        <v>21</v>
      </c>
      <c r="L26" s="58">
        <f t="shared" si="61"/>
        <v>44927</v>
      </c>
      <c r="M26" s="62">
        <f t="shared" si="17"/>
        <v>0</v>
      </c>
      <c r="N26" s="62">
        <f t="shared" si="18"/>
        <v>0</v>
      </c>
      <c r="O26" s="62">
        <f t="shared" si="62"/>
        <v>0</v>
      </c>
      <c r="P26" s="62">
        <f t="shared" si="19"/>
        <v>0</v>
      </c>
      <c r="Q26" s="83">
        <f>IF(H26+G26&gt;0,0,IF((O26-P26)&gt;=$G$4+Summary!$P$8,$G$4+Summary!$P$8,O26-P26))</f>
        <v>0</v>
      </c>
      <c r="R26" s="62">
        <f t="shared" si="0"/>
        <v>0</v>
      </c>
      <c r="T26" s="44">
        <f t="shared" si="20"/>
        <v>21</v>
      </c>
      <c r="U26" s="58">
        <f t="shared" si="63"/>
        <v>44927</v>
      </c>
      <c r="V26" s="62">
        <f t="shared" si="21"/>
        <v>3844.8406945113056</v>
      </c>
      <c r="W26" s="62">
        <f t="shared" si="22"/>
        <v>55.141423627116303</v>
      </c>
      <c r="X26" s="62">
        <f t="shared" si="64"/>
        <v>3899.9821181384218</v>
      </c>
      <c r="Y26" s="62">
        <f t="shared" si="23"/>
        <v>120</v>
      </c>
      <c r="Z26" s="83">
        <f>IF(H26+Q26+P26+G26&gt;0,0,IF((X26-Y26)&gt;=$G$4+$P$4+Summary!$P$8,$G$4+$P$4+Summary!$P$8,X26-Y26))</f>
        <v>328</v>
      </c>
      <c r="AA26" s="62">
        <f t="shared" si="1"/>
        <v>448</v>
      </c>
      <c r="AC26" s="44">
        <f t="shared" si="24"/>
        <v>21</v>
      </c>
      <c r="AD26" s="58">
        <f t="shared" si="65"/>
        <v>44927</v>
      </c>
      <c r="AE26" s="62">
        <f t="shared" si="25"/>
        <v>10385.441759051124</v>
      </c>
      <c r="AF26" s="62">
        <f t="shared" si="26"/>
        <v>145.74236601868409</v>
      </c>
      <c r="AG26" s="62">
        <f t="shared" si="66"/>
        <v>10531.184125069807</v>
      </c>
      <c r="AH26" s="62">
        <f t="shared" si="27"/>
        <v>340</v>
      </c>
      <c r="AI26" s="83">
        <f>IF(H26+Q26+Z26+Y26+P26+G26&gt;0,0,IF((AG26-AH26)&gt;=$G$4+$P$4+$Y$4+Summary!$P$8,$G$4+$P$4+$Y$4+Summary!$P$8,AG26-AH26))</f>
        <v>0</v>
      </c>
      <c r="AJ26" s="62">
        <f t="shared" si="2"/>
        <v>340</v>
      </c>
      <c r="AL26" s="44">
        <f t="shared" si="28"/>
        <v>21</v>
      </c>
      <c r="AM26" s="58">
        <f t="shared" si="67"/>
        <v>44927</v>
      </c>
      <c r="AN26" s="62">
        <f t="shared" si="29"/>
        <v>738.2113484750837</v>
      </c>
      <c r="AO26" s="62">
        <f t="shared" si="30"/>
        <v>9.6213545751252578</v>
      </c>
      <c r="AP26" s="62">
        <f t="shared" si="68"/>
        <v>747.83270305020892</v>
      </c>
      <c r="AQ26" s="62">
        <f t="shared" si="31"/>
        <v>36</v>
      </c>
      <c r="AR26" s="83">
        <f>IF(H26+Q26+Z26+AI26+AH26+Y26+P26+G26&gt;0,0,IF((AP26-AQ26)&gt;=$G$4+$P$4+$Y$4+$AH$4+Summary!$P$8,$G$4+$P$4+$Y$4+$AH$4+Summary!$P$8,AP26-AQ26))</f>
        <v>0</v>
      </c>
      <c r="AS26" s="62">
        <f t="shared" si="3"/>
        <v>36</v>
      </c>
      <c r="AU26" s="44">
        <f t="shared" si="32"/>
        <v>21</v>
      </c>
      <c r="AV26" s="58">
        <f t="shared" si="69"/>
        <v>44927</v>
      </c>
      <c r="AW26" s="62">
        <f t="shared" si="33"/>
        <v>0</v>
      </c>
      <c r="AX26" s="62">
        <f t="shared" si="34"/>
        <v>0</v>
      </c>
      <c r="AY26" s="62">
        <f t="shared" si="70"/>
        <v>0</v>
      </c>
      <c r="AZ26" s="62">
        <f t="shared" si="35"/>
        <v>0</v>
      </c>
      <c r="BA26" s="83">
        <f>IF(H26+Q26+Z26+AI26+AR26+AQ26+AH26+Y26+P26+G26&gt;0,0,IF((AY26-AZ26)&gt;=$G$4+$P$4+$Y$4+$AH$4+$AQ$4+Summary!$P$8,$G$4+$P$4+$Y$4+$AH$4+$AQ$4+Summary!$P$8,AY26-AZ26))</f>
        <v>0</v>
      </c>
      <c r="BB26" s="62">
        <f t="shared" si="4"/>
        <v>0</v>
      </c>
      <c r="BD26" s="44">
        <f t="shared" si="36"/>
        <v>21</v>
      </c>
      <c r="BE26" s="58">
        <f t="shared" si="71"/>
        <v>44927</v>
      </c>
      <c r="BF26" s="62">
        <f t="shared" si="37"/>
        <v>0</v>
      </c>
      <c r="BG26" s="62">
        <f t="shared" si="38"/>
        <v>0</v>
      </c>
      <c r="BH26" s="62">
        <f t="shared" si="72"/>
        <v>0</v>
      </c>
      <c r="BI26" s="62">
        <f t="shared" si="39"/>
        <v>0</v>
      </c>
      <c r="BJ26" s="83">
        <f>IF(H26+Q26+Z26+AI26+AR26+BA26+AZ26+AQ26+AH26+Y26+P26+G26&gt;0,0,IF((BH26-BI26)&gt;=$G$4+$P$4+$Y$4+$AH$4+$AQ$4+$AZ$4+Summary!$P$8,$G$4+$P$4+$Y$4+$AH$4+$AQ$4+$AZ$4+Summary!$P$8,BH26-BI26))</f>
        <v>0</v>
      </c>
      <c r="BK26" s="62">
        <f t="shared" si="5"/>
        <v>0</v>
      </c>
      <c r="BM26" s="44">
        <f t="shared" si="40"/>
        <v>21</v>
      </c>
      <c r="BN26" s="58">
        <f t="shared" si="73"/>
        <v>44927</v>
      </c>
      <c r="BO26" s="62">
        <f t="shared" si="41"/>
        <v>0</v>
      </c>
      <c r="BP26" s="62">
        <f t="shared" si="42"/>
        <v>0</v>
      </c>
      <c r="BQ26" s="62">
        <f t="shared" si="74"/>
        <v>0</v>
      </c>
      <c r="BR26" s="62">
        <f t="shared" si="43"/>
        <v>0</v>
      </c>
      <c r="BS26" s="83">
        <f>IF(H26+Q26+Z26+AI26+AR26+BA26+BJ26+BI26+AZ26+AQ26+AH26+Y26+P26+G26&gt;0,0,IF((BQ26-BR26)&gt;=$G$4+$P$4+$Y$4+$AH$4+$AQ$4+$AZ$4+$BI$4+Summary!$P$8,$G$4+$P$4+$Y$4+$AH$4+$AQ$4+$AZ$4+$BI$4+Summary!$P$8,BQ26-BR26))</f>
        <v>0</v>
      </c>
      <c r="BT26" s="62">
        <f t="shared" si="6"/>
        <v>0</v>
      </c>
      <c r="BV26" s="44">
        <f t="shared" si="44"/>
        <v>21</v>
      </c>
      <c r="BW26" s="58">
        <f t="shared" si="75"/>
        <v>44927</v>
      </c>
      <c r="BX26" s="62">
        <f t="shared" si="45"/>
        <v>0</v>
      </c>
      <c r="BY26" s="62">
        <f t="shared" si="46"/>
        <v>0</v>
      </c>
      <c r="BZ26" s="62">
        <f t="shared" si="76"/>
        <v>0</v>
      </c>
      <c r="CA26" s="62">
        <f t="shared" si="47"/>
        <v>0</v>
      </c>
      <c r="CB26" s="83">
        <f>IF(H26+Q26+Z26+AI26+AR26+BA26+BJ26+BS26+BR26+BI26+AZ26+AQ26+AH26+Y26+P26+G26&gt;0,0,IF((BZ26-CA26)&gt;=$G$4+$P$4+$Y$4+$AH$4+$AQ$4+$AZ$4+$BI$4+$BR$4+Summary!$P$8,$G$4+$P$4+$Y$4+$AH$4+$AQ$4+$AZ$4+$BI$4+$BR$4+Summary!$P$8,BZ26-CA26))</f>
        <v>0</v>
      </c>
      <c r="CC26" s="62">
        <f t="shared" si="7"/>
        <v>0</v>
      </c>
      <c r="CE26" s="44">
        <f t="shared" si="48"/>
        <v>21</v>
      </c>
      <c r="CF26" s="58">
        <f t="shared" si="77"/>
        <v>44927</v>
      </c>
      <c r="CG26" s="62">
        <f t="shared" si="49"/>
        <v>0</v>
      </c>
      <c r="CH26" s="62">
        <f t="shared" si="50"/>
        <v>0</v>
      </c>
      <c r="CI26" s="62">
        <f t="shared" si="78"/>
        <v>0</v>
      </c>
      <c r="CJ26" s="62">
        <f t="shared" si="51"/>
        <v>0</v>
      </c>
      <c r="CK26" s="83">
        <f>IF(H26+Q26+Z26+AI26+AR26+BA26+BJ26+BS26+CB26+CA26+BR26+BI26+AZ26+AQ26+AH26+Y26+P26+G26&gt;0,0,IF((CI26-CJ26)&gt;=$G$4+$P$4+$Y$4+$AH$4+$AQ$4+$AZ$4+$BI$4+$BR$4+$CA$4+Summary!$P$8,$G$4+$P$4+$Y$4+$AH$4+$AQ$4+$AZ$4+$BI$4+$BR$4+$CA$4+Summary!$P$8,CI26-CJ26))</f>
        <v>0</v>
      </c>
      <c r="CL26" s="62">
        <f t="shared" si="8"/>
        <v>0</v>
      </c>
      <c r="CN26" s="44">
        <f t="shared" si="52"/>
        <v>21</v>
      </c>
      <c r="CO26" s="58">
        <f t="shared" si="79"/>
        <v>44927</v>
      </c>
      <c r="CP26" s="62">
        <f t="shared" si="9"/>
        <v>14968.493802037514</v>
      </c>
      <c r="CQ26" s="62">
        <f t="shared" si="10"/>
        <v>210.50514422092564</v>
      </c>
      <c r="CR26" s="62">
        <f t="shared" si="11"/>
        <v>15178.998946258438</v>
      </c>
      <c r="CS26" s="62">
        <f t="shared" si="12"/>
        <v>496</v>
      </c>
      <c r="CT26" s="62">
        <f t="shared" si="13"/>
        <v>328</v>
      </c>
      <c r="CU26" s="62">
        <f t="shared" si="14"/>
        <v>824</v>
      </c>
      <c r="CV26" s="84">
        <f t="shared" si="53"/>
        <v>44927</v>
      </c>
    </row>
    <row r="27" spans="2:100" ht="20" customHeight="1" thickBot="1" x14ac:dyDescent="0.25">
      <c r="B27" s="44">
        <f t="shared" si="54"/>
        <v>22</v>
      </c>
      <c r="C27" s="58">
        <f t="shared" si="56"/>
        <v>44958</v>
      </c>
      <c r="D27" s="62">
        <f t="shared" si="57"/>
        <v>0</v>
      </c>
      <c r="E27" s="62">
        <f t="shared" si="15"/>
        <v>0</v>
      </c>
      <c r="F27" s="62">
        <f t="shared" si="58"/>
        <v>0</v>
      </c>
      <c r="G27" s="62">
        <f t="shared" si="16"/>
        <v>0</v>
      </c>
      <c r="H27" s="83">
        <f t="shared" si="59"/>
        <v>0</v>
      </c>
      <c r="I27" s="62">
        <f t="shared" si="60"/>
        <v>0</v>
      </c>
      <c r="K27" s="44">
        <f t="shared" si="55"/>
        <v>22</v>
      </c>
      <c r="L27" s="58">
        <f t="shared" si="61"/>
        <v>44958</v>
      </c>
      <c r="M27" s="62">
        <f t="shared" si="17"/>
        <v>0</v>
      </c>
      <c r="N27" s="62">
        <f t="shared" si="18"/>
        <v>0</v>
      </c>
      <c r="O27" s="62">
        <f t="shared" si="62"/>
        <v>0</v>
      </c>
      <c r="P27" s="62">
        <f t="shared" si="19"/>
        <v>0</v>
      </c>
      <c r="Q27" s="83">
        <f>IF(H27+G27&gt;0,0,IF((O27-P27)&gt;=$G$4+Summary!$P$8,$G$4+Summary!$P$8,O27-P27))</f>
        <v>0</v>
      </c>
      <c r="R27" s="62">
        <f t="shared" si="0"/>
        <v>0</v>
      </c>
      <c r="T27" s="44">
        <f t="shared" si="20"/>
        <v>22</v>
      </c>
      <c r="U27" s="58">
        <f t="shared" si="63"/>
        <v>44958</v>
      </c>
      <c r="V27" s="62">
        <f t="shared" si="21"/>
        <v>3451.9821181384218</v>
      </c>
      <c r="W27" s="62">
        <f t="shared" si="22"/>
        <v>49.507176877635203</v>
      </c>
      <c r="X27" s="62">
        <f t="shared" si="64"/>
        <v>3501.489295016057</v>
      </c>
      <c r="Y27" s="62">
        <f t="shared" si="23"/>
        <v>120</v>
      </c>
      <c r="Z27" s="83">
        <f>IF(H27+Q27+P27+G27&gt;0,0,IF((X27-Y27)&gt;=$G$4+$P$4+Summary!$P$8,$G$4+$P$4+Summary!$P$8,X27-Y27))</f>
        <v>328</v>
      </c>
      <c r="AA27" s="62">
        <f t="shared" si="1"/>
        <v>448</v>
      </c>
      <c r="AC27" s="44">
        <f t="shared" si="24"/>
        <v>22</v>
      </c>
      <c r="AD27" s="58">
        <f t="shared" si="65"/>
        <v>44958</v>
      </c>
      <c r="AE27" s="62">
        <f t="shared" si="25"/>
        <v>10191.184125069807</v>
      </c>
      <c r="AF27" s="62">
        <f t="shared" si="26"/>
        <v>143.01628388847962</v>
      </c>
      <c r="AG27" s="62">
        <f t="shared" si="66"/>
        <v>10334.200408958286</v>
      </c>
      <c r="AH27" s="62">
        <f t="shared" si="27"/>
        <v>340</v>
      </c>
      <c r="AI27" s="83">
        <f>IF(H27+Q27+Z27+Y27+P27+G27&gt;0,0,IF((AG27-AH27)&gt;=$G$4+$P$4+$Y$4+Summary!$P$8,$G$4+$P$4+$Y$4+Summary!$P$8,AG27-AH27))</f>
        <v>0</v>
      </c>
      <c r="AJ27" s="62">
        <f t="shared" si="2"/>
        <v>340</v>
      </c>
      <c r="AL27" s="44">
        <f t="shared" si="28"/>
        <v>22</v>
      </c>
      <c r="AM27" s="58">
        <f t="shared" si="67"/>
        <v>44958</v>
      </c>
      <c r="AN27" s="62">
        <f t="shared" si="29"/>
        <v>711.83270305020892</v>
      </c>
      <c r="AO27" s="62">
        <f t="shared" si="30"/>
        <v>9.2775528964210565</v>
      </c>
      <c r="AP27" s="62">
        <f t="shared" si="68"/>
        <v>721.11025594662999</v>
      </c>
      <c r="AQ27" s="62">
        <f t="shared" si="31"/>
        <v>36</v>
      </c>
      <c r="AR27" s="83">
        <f>IF(H27+Q27+Z27+AI27+AH27+Y27+P27+G27&gt;0,0,IF((AP27-AQ27)&gt;=$G$4+$P$4+$Y$4+$AH$4+Summary!$P$8,$G$4+$P$4+$Y$4+$AH$4+Summary!$P$8,AP27-AQ27))</f>
        <v>0</v>
      </c>
      <c r="AS27" s="62">
        <f t="shared" si="3"/>
        <v>36</v>
      </c>
      <c r="AU27" s="44">
        <f t="shared" si="32"/>
        <v>22</v>
      </c>
      <c r="AV27" s="58">
        <f t="shared" si="69"/>
        <v>44958</v>
      </c>
      <c r="AW27" s="62">
        <f t="shared" si="33"/>
        <v>0</v>
      </c>
      <c r="AX27" s="62">
        <f t="shared" si="34"/>
        <v>0</v>
      </c>
      <c r="AY27" s="62">
        <f t="shared" si="70"/>
        <v>0</v>
      </c>
      <c r="AZ27" s="62">
        <f t="shared" si="35"/>
        <v>0</v>
      </c>
      <c r="BA27" s="83">
        <f>IF(H27+Q27+Z27+AI27+AR27+AQ27+AH27+Y27+P27+G27&gt;0,0,IF((AY27-AZ27)&gt;=$G$4+$P$4+$Y$4+$AH$4+$AQ$4+Summary!$P$8,$G$4+$P$4+$Y$4+$AH$4+$AQ$4+Summary!$P$8,AY27-AZ27))</f>
        <v>0</v>
      </c>
      <c r="BB27" s="62">
        <f t="shared" si="4"/>
        <v>0</v>
      </c>
      <c r="BD27" s="44">
        <f t="shared" si="36"/>
        <v>22</v>
      </c>
      <c r="BE27" s="58">
        <f t="shared" si="71"/>
        <v>44958</v>
      </c>
      <c r="BF27" s="62">
        <f t="shared" si="37"/>
        <v>0</v>
      </c>
      <c r="BG27" s="62">
        <f t="shared" si="38"/>
        <v>0</v>
      </c>
      <c r="BH27" s="62">
        <f t="shared" si="72"/>
        <v>0</v>
      </c>
      <c r="BI27" s="62">
        <f t="shared" si="39"/>
        <v>0</v>
      </c>
      <c r="BJ27" s="83">
        <f>IF(H27+Q27+Z27+AI27+AR27+BA27+AZ27+AQ27+AH27+Y27+P27+G27&gt;0,0,IF((BH27-BI27)&gt;=$G$4+$P$4+$Y$4+$AH$4+$AQ$4+$AZ$4+Summary!$P$8,$G$4+$P$4+$Y$4+$AH$4+$AQ$4+$AZ$4+Summary!$P$8,BH27-BI27))</f>
        <v>0</v>
      </c>
      <c r="BK27" s="62">
        <f t="shared" si="5"/>
        <v>0</v>
      </c>
      <c r="BM27" s="44">
        <f t="shared" si="40"/>
        <v>22</v>
      </c>
      <c r="BN27" s="58">
        <f t="shared" si="73"/>
        <v>44958</v>
      </c>
      <c r="BO27" s="62">
        <f t="shared" si="41"/>
        <v>0</v>
      </c>
      <c r="BP27" s="62">
        <f t="shared" si="42"/>
        <v>0</v>
      </c>
      <c r="BQ27" s="62">
        <f t="shared" si="74"/>
        <v>0</v>
      </c>
      <c r="BR27" s="62">
        <f t="shared" si="43"/>
        <v>0</v>
      </c>
      <c r="BS27" s="83">
        <f>IF(H27+Q27+Z27+AI27+AR27+BA27+BJ27+BI27+AZ27+AQ27+AH27+Y27+P27+G27&gt;0,0,IF((BQ27-BR27)&gt;=$G$4+$P$4+$Y$4+$AH$4+$AQ$4+$AZ$4+$BI$4+Summary!$P$8,$G$4+$P$4+$Y$4+$AH$4+$AQ$4+$AZ$4+$BI$4+Summary!$P$8,BQ27-BR27))</f>
        <v>0</v>
      </c>
      <c r="BT27" s="62">
        <f t="shared" si="6"/>
        <v>0</v>
      </c>
      <c r="BV27" s="44">
        <f t="shared" si="44"/>
        <v>22</v>
      </c>
      <c r="BW27" s="58">
        <f t="shared" si="75"/>
        <v>44958</v>
      </c>
      <c r="BX27" s="62">
        <f t="shared" si="45"/>
        <v>0</v>
      </c>
      <c r="BY27" s="62">
        <f t="shared" si="46"/>
        <v>0</v>
      </c>
      <c r="BZ27" s="62">
        <f t="shared" si="76"/>
        <v>0</v>
      </c>
      <c r="CA27" s="62">
        <f t="shared" si="47"/>
        <v>0</v>
      </c>
      <c r="CB27" s="83">
        <f>IF(H27+Q27+Z27+AI27+AR27+BA27+BJ27+BS27+BR27+BI27+AZ27+AQ27+AH27+Y27+P27+G27&gt;0,0,IF((BZ27-CA27)&gt;=$G$4+$P$4+$Y$4+$AH$4+$AQ$4+$AZ$4+$BI$4+$BR$4+Summary!$P$8,$G$4+$P$4+$Y$4+$AH$4+$AQ$4+$AZ$4+$BI$4+$BR$4+Summary!$P$8,BZ27-CA27))</f>
        <v>0</v>
      </c>
      <c r="CC27" s="62">
        <f t="shared" si="7"/>
        <v>0</v>
      </c>
      <c r="CE27" s="44">
        <f t="shared" si="48"/>
        <v>22</v>
      </c>
      <c r="CF27" s="58">
        <f t="shared" si="77"/>
        <v>44958</v>
      </c>
      <c r="CG27" s="62">
        <f t="shared" si="49"/>
        <v>0</v>
      </c>
      <c r="CH27" s="62">
        <f t="shared" si="50"/>
        <v>0</v>
      </c>
      <c r="CI27" s="62">
        <f t="shared" si="78"/>
        <v>0</v>
      </c>
      <c r="CJ27" s="62">
        <f t="shared" si="51"/>
        <v>0</v>
      </c>
      <c r="CK27" s="83">
        <f>IF(H27+Q27+Z27+AI27+AR27+BA27+BJ27+BS27+CB27+CA27+BR27+BI27+AZ27+AQ27+AH27+Y27+P27+G27&gt;0,0,IF((CI27-CJ27)&gt;=$G$4+$P$4+$Y$4+$AH$4+$AQ$4+$AZ$4+$BI$4+$BR$4+$CA$4+Summary!$P$8,$G$4+$P$4+$Y$4+$AH$4+$AQ$4+$AZ$4+$BI$4+$BR$4+$CA$4+Summary!$P$8,CI27-CJ27))</f>
        <v>0</v>
      </c>
      <c r="CL27" s="62">
        <f t="shared" si="8"/>
        <v>0</v>
      </c>
      <c r="CN27" s="44">
        <f t="shared" si="52"/>
        <v>22</v>
      </c>
      <c r="CO27" s="58">
        <f t="shared" si="79"/>
        <v>44958</v>
      </c>
      <c r="CP27" s="62">
        <f t="shared" si="9"/>
        <v>14354.998946258438</v>
      </c>
      <c r="CQ27" s="62">
        <f t="shared" si="10"/>
        <v>201.80101366253587</v>
      </c>
      <c r="CR27" s="62">
        <f t="shared" si="11"/>
        <v>14556.799959920974</v>
      </c>
      <c r="CS27" s="62">
        <f t="shared" si="12"/>
        <v>496</v>
      </c>
      <c r="CT27" s="62">
        <f t="shared" si="13"/>
        <v>328</v>
      </c>
      <c r="CU27" s="62">
        <f t="shared" si="14"/>
        <v>824</v>
      </c>
      <c r="CV27" s="84">
        <f t="shared" si="53"/>
        <v>44958</v>
      </c>
    </row>
    <row r="28" spans="2:100" ht="20" customHeight="1" thickBot="1" x14ac:dyDescent="0.25">
      <c r="B28" s="44">
        <f t="shared" si="54"/>
        <v>23</v>
      </c>
      <c r="C28" s="58">
        <f t="shared" si="56"/>
        <v>44986</v>
      </c>
      <c r="D28" s="62">
        <f t="shared" si="57"/>
        <v>0</v>
      </c>
      <c r="E28" s="62">
        <f t="shared" si="15"/>
        <v>0</v>
      </c>
      <c r="F28" s="62">
        <f t="shared" si="58"/>
        <v>0</v>
      </c>
      <c r="G28" s="62">
        <f t="shared" si="16"/>
        <v>0</v>
      </c>
      <c r="H28" s="83">
        <f t="shared" si="59"/>
        <v>0</v>
      </c>
      <c r="I28" s="62">
        <f t="shared" si="60"/>
        <v>0</v>
      </c>
      <c r="K28" s="44">
        <f t="shared" si="55"/>
        <v>23</v>
      </c>
      <c r="L28" s="58">
        <f t="shared" si="61"/>
        <v>44986</v>
      </c>
      <c r="M28" s="62">
        <f t="shared" si="17"/>
        <v>0</v>
      </c>
      <c r="N28" s="62">
        <f t="shared" si="18"/>
        <v>0</v>
      </c>
      <c r="O28" s="62">
        <f t="shared" si="62"/>
        <v>0</v>
      </c>
      <c r="P28" s="62">
        <f t="shared" si="19"/>
        <v>0</v>
      </c>
      <c r="Q28" s="83">
        <f>IF(H28+G28&gt;0,0,IF((O28-P28)&gt;=$G$4+Summary!$P$8,$G$4+Summary!$P$8,O28-P28))</f>
        <v>0</v>
      </c>
      <c r="R28" s="62">
        <f t="shared" si="0"/>
        <v>0</v>
      </c>
      <c r="S28" s="85"/>
      <c r="T28" s="44">
        <f t="shared" si="20"/>
        <v>23</v>
      </c>
      <c r="U28" s="58">
        <f t="shared" si="63"/>
        <v>44986</v>
      </c>
      <c r="V28" s="62">
        <f t="shared" si="21"/>
        <v>3053.489295016057</v>
      </c>
      <c r="W28" s="62">
        <f t="shared" si="22"/>
        <v>43.792125639355284</v>
      </c>
      <c r="X28" s="62">
        <f t="shared" si="64"/>
        <v>3097.2814206554121</v>
      </c>
      <c r="Y28" s="62">
        <f t="shared" si="23"/>
        <v>120</v>
      </c>
      <c r="Z28" s="83">
        <f>IF(H28+Q28+P28+G28&gt;0,0,IF((X28-Y28)&gt;=$G$4+$P$4+Summary!$P$8,$G$4+$P$4+Summary!$P$8,X28-Y28))</f>
        <v>328</v>
      </c>
      <c r="AA28" s="62">
        <f t="shared" si="1"/>
        <v>448</v>
      </c>
      <c r="AC28" s="44">
        <f t="shared" si="24"/>
        <v>23</v>
      </c>
      <c r="AD28" s="58">
        <f t="shared" si="65"/>
        <v>44986</v>
      </c>
      <c r="AE28" s="62">
        <f t="shared" si="25"/>
        <v>9994.2004089582861</v>
      </c>
      <c r="AF28" s="62">
        <f t="shared" si="26"/>
        <v>140.25194573904795</v>
      </c>
      <c r="AG28" s="62">
        <f t="shared" si="66"/>
        <v>10134.452354697334</v>
      </c>
      <c r="AH28" s="62">
        <f t="shared" si="27"/>
        <v>340</v>
      </c>
      <c r="AI28" s="83">
        <f>IF(H28+Q28+Z28+Y28+P28+G28&gt;0,0,IF((AG28-AH28)&gt;=$G$4+$P$4+$Y$4+Summary!$P$8,$G$4+$P$4+$Y$4+Summary!$P$8,AG28-AH28))</f>
        <v>0</v>
      </c>
      <c r="AJ28" s="62">
        <f t="shared" si="2"/>
        <v>340</v>
      </c>
      <c r="AL28" s="44">
        <f t="shared" si="28"/>
        <v>23</v>
      </c>
      <c r="AM28" s="58">
        <f t="shared" si="67"/>
        <v>44986</v>
      </c>
      <c r="AN28" s="62">
        <f t="shared" si="29"/>
        <v>685.11025594662999</v>
      </c>
      <c r="AO28" s="62">
        <f t="shared" si="30"/>
        <v>8.9292703358377441</v>
      </c>
      <c r="AP28" s="62">
        <f t="shared" si="68"/>
        <v>694.0395262824677</v>
      </c>
      <c r="AQ28" s="62">
        <f t="shared" si="31"/>
        <v>36</v>
      </c>
      <c r="AR28" s="83">
        <f>IF(H28+Q28+Z28+AI28+AH28+Y28+P28+G28&gt;0,0,IF((AP28-AQ28)&gt;=$G$4+$P$4+$Y$4+$AH$4+Summary!$P$8,$G$4+$P$4+$Y$4+$AH$4+Summary!$P$8,AP28-AQ28))</f>
        <v>0</v>
      </c>
      <c r="AS28" s="62">
        <f t="shared" si="3"/>
        <v>36</v>
      </c>
      <c r="AU28" s="44">
        <f t="shared" si="32"/>
        <v>23</v>
      </c>
      <c r="AV28" s="58">
        <f t="shared" si="69"/>
        <v>44986</v>
      </c>
      <c r="AW28" s="62">
        <f t="shared" si="33"/>
        <v>0</v>
      </c>
      <c r="AX28" s="62">
        <f t="shared" si="34"/>
        <v>0</v>
      </c>
      <c r="AY28" s="62">
        <f t="shared" si="70"/>
        <v>0</v>
      </c>
      <c r="AZ28" s="62">
        <f t="shared" si="35"/>
        <v>0</v>
      </c>
      <c r="BA28" s="83">
        <f>IF(H28+Q28+Z28+AI28+AR28+AQ28+AH28+Y28+P28+G28&gt;0,0,IF((AY28-AZ28)&gt;=$G$4+$P$4+$Y$4+$AH$4+$AQ$4+Summary!$P$8,$G$4+$P$4+$Y$4+$AH$4+$AQ$4+Summary!$P$8,AY28-AZ28))</f>
        <v>0</v>
      </c>
      <c r="BB28" s="62">
        <f t="shared" si="4"/>
        <v>0</v>
      </c>
      <c r="BD28" s="44">
        <f t="shared" si="36"/>
        <v>23</v>
      </c>
      <c r="BE28" s="58">
        <f t="shared" si="71"/>
        <v>44986</v>
      </c>
      <c r="BF28" s="62">
        <f t="shared" si="37"/>
        <v>0</v>
      </c>
      <c r="BG28" s="62">
        <f t="shared" si="38"/>
        <v>0</v>
      </c>
      <c r="BH28" s="62">
        <f t="shared" si="72"/>
        <v>0</v>
      </c>
      <c r="BI28" s="62">
        <f t="shared" si="39"/>
        <v>0</v>
      </c>
      <c r="BJ28" s="83">
        <f>IF(H28+Q28+Z28+AI28+AR28+BA28+AZ28+AQ28+AH28+Y28+P28+G28&gt;0,0,IF((BH28-BI28)&gt;=$G$4+$P$4+$Y$4+$AH$4+$AQ$4+$AZ$4+Summary!$P$8,$G$4+$P$4+$Y$4+$AH$4+$AQ$4+$AZ$4+Summary!$P$8,BH28-BI28))</f>
        <v>0</v>
      </c>
      <c r="BK28" s="62">
        <f t="shared" si="5"/>
        <v>0</v>
      </c>
      <c r="BM28" s="44">
        <f t="shared" si="40"/>
        <v>23</v>
      </c>
      <c r="BN28" s="58">
        <f t="shared" si="73"/>
        <v>44986</v>
      </c>
      <c r="BO28" s="62">
        <f t="shared" si="41"/>
        <v>0</v>
      </c>
      <c r="BP28" s="62">
        <f t="shared" si="42"/>
        <v>0</v>
      </c>
      <c r="BQ28" s="62">
        <f t="shared" si="74"/>
        <v>0</v>
      </c>
      <c r="BR28" s="62">
        <f t="shared" si="43"/>
        <v>0</v>
      </c>
      <c r="BS28" s="83">
        <f>IF(H28+Q28+Z28+AI28+AR28+BA28+BJ28+BI28+AZ28+AQ28+AH28+Y28+P28+G28&gt;0,0,IF((BQ28-BR28)&gt;=$G$4+$P$4+$Y$4+$AH$4+$AQ$4+$AZ$4+$BI$4+Summary!$P$8,$G$4+$P$4+$Y$4+$AH$4+$AQ$4+$AZ$4+$BI$4+Summary!$P$8,BQ28-BR28))</f>
        <v>0</v>
      </c>
      <c r="BT28" s="62">
        <f t="shared" si="6"/>
        <v>0</v>
      </c>
      <c r="BV28" s="44">
        <f t="shared" si="44"/>
        <v>23</v>
      </c>
      <c r="BW28" s="58">
        <f t="shared" si="75"/>
        <v>44986</v>
      </c>
      <c r="BX28" s="62">
        <f t="shared" si="45"/>
        <v>0</v>
      </c>
      <c r="BY28" s="62">
        <f t="shared" si="46"/>
        <v>0</v>
      </c>
      <c r="BZ28" s="62">
        <f t="shared" si="76"/>
        <v>0</v>
      </c>
      <c r="CA28" s="62">
        <f t="shared" si="47"/>
        <v>0</v>
      </c>
      <c r="CB28" s="83">
        <f>IF(H28+Q28+Z28+AI28+AR28+BA28+BJ28+BS28+BR28+BI28+AZ28+AQ28+AH28+Y28+P28+G28&gt;0,0,IF((BZ28-CA28)&gt;=$G$4+$P$4+$Y$4+$AH$4+$AQ$4+$AZ$4+$BI$4+$BR$4+Summary!$P$8,$G$4+$P$4+$Y$4+$AH$4+$AQ$4+$AZ$4+$BI$4+$BR$4+Summary!$P$8,BZ28-CA28))</f>
        <v>0</v>
      </c>
      <c r="CC28" s="62">
        <f t="shared" si="7"/>
        <v>0</v>
      </c>
      <c r="CE28" s="44">
        <f t="shared" si="48"/>
        <v>23</v>
      </c>
      <c r="CF28" s="58">
        <f t="shared" si="77"/>
        <v>44986</v>
      </c>
      <c r="CG28" s="62">
        <f t="shared" si="49"/>
        <v>0</v>
      </c>
      <c r="CH28" s="62">
        <f t="shared" si="50"/>
        <v>0</v>
      </c>
      <c r="CI28" s="62">
        <f t="shared" si="78"/>
        <v>0</v>
      </c>
      <c r="CJ28" s="62">
        <f t="shared" si="51"/>
        <v>0</v>
      </c>
      <c r="CK28" s="83">
        <f>IF(H28+Q28+Z28+AI28+AR28+BA28+BJ28+BS28+CB28+CA28+BR28+BI28+AZ28+AQ28+AH28+Y28+P28+G28&gt;0,0,IF((CI28-CJ28)&gt;=$G$4+$P$4+$Y$4+$AH$4+$AQ$4+$AZ$4+$BI$4+$BR$4+$CA$4+Summary!$P$8,$G$4+$P$4+$Y$4+$AH$4+$AQ$4+$AZ$4+$BI$4+$BR$4+$CA$4+Summary!$P$8,CI28-CJ28))</f>
        <v>0</v>
      </c>
      <c r="CL28" s="62">
        <f t="shared" si="8"/>
        <v>0</v>
      </c>
      <c r="CN28" s="44">
        <f t="shared" si="52"/>
        <v>23</v>
      </c>
      <c r="CO28" s="58">
        <f t="shared" si="79"/>
        <v>44986</v>
      </c>
      <c r="CP28" s="62">
        <f t="shared" si="9"/>
        <v>13732.799959920974</v>
      </c>
      <c r="CQ28" s="62">
        <f t="shared" si="10"/>
        <v>192.97334171424097</v>
      </c>
      <c r="CR28" s="62">
        <f t="shared" si="11"/>
        <v>13925.773301635214</v>
      </c>
      <c r="CS28" s="62">
        <f t="shared" si="12"/>
        <v>496</v>
      </c>
      <c r="CT28" s="62">
        <f t="shared" si="13"/>
        <v>328</v>
      </c>
      <c r="CU28" s="62">
        <f t="shared" si="14"/>
        <v>824</v>
      </c>
      <c r="CV28" s="84">
        <f t="shared" si="53"/>
        <v>44986</v>
      </c>
    </row>
    <row r="29" spans="2:100" ht="20" customHeight="1" thickBot="1" x14ac:dyDescent="0.25">
      <c r="B29" s="44">
        <f t="shared" si="54"/>
        <v>24</v>
      </c>
      <c r="C29" s="58">
        <f t="shared" si="56"/>
        <v>45017</v>
      </c>
      <c r="D29" s="62">
        <f t="shared" si="57"/>
        <v>0</v>
      </c>
      <c r="E29" s="62">
        <f t="shared" si="15"/>
        <v>0</v>
      </c>
      <c r="F29" s="62">
        <f t="shared" si="58"/>
        <v>0</v>
      </c>
      <c r="G29" s="62">
        <f t="shared" si="16"/>
        <v>0</v>
      </c>
      <c r="H29" s="83">
        <f t="shared" si="59"/>
        <v>0</v>
      </c>
      <c r="I29" s="62">
        <f t="shared" si="60"/>
        <v>0</v>
      </c>
      <c r="K29" s="44">
        <f t="shared" si="55"/>
        <v>24</v>
      </c>
      <c r="L29" s="58">
        <f t="shared" si="61"/>
        <v>45017</v>
      </c>
      <c r="M29" s="62">
        <f t="shared" si="17"/>
        <v>0</v>
      </c>
      <c r="N29" s="62">
        <f t="shared" si="18"/>
        <v>0</v>
      </c>
      <c r="O29" s="62">
        <f t="shared" si="62"/>
        <v>0</v>
      </c>
      <c r="P29" s="62">
        <f t="shared" si="19"/>
        <v>0</v>
      </c>
      <c r="Q29" s="83">
        <f>IF(H29+G29&gt;0,0,IF((O29-P29)&gt;=$G$4+Summary!$P$8,$G$4+Summary!$P$8,O29-P29))</f>
        <v>0</v>
      </c>
      <c r="R29" s="62">
        <f t="shared" si="0"/>
        <v>0</v>
      </c>
      <c r="T29" s="44">
        <f t="shared" si="20"/>
        <v>24</v>
      </c>
      <c r="U29" s="58">
        <f t="shared" si="63"/>
        <v>45017</v>
      </c>
      <c r="V29" s="62">
        <f t="shared" si="21"/>
        <v>2649.2814206554121</v>
      </c>
      <c r="W29" s="62">
        <f t="shared" si="22"/>
        <v>37.995111041233038</v>
      </c>
      <c r="X29" s="62">
        <f t="shared" si="64"/>
        <v>2687.2765316966452</v>
      </c>
      <c r="Y29" s="62">
        <f t="shared" si="23"/>
        <v>120</v>
      </c>
      <c r="Z29" s="83">
        <f>IF(H29+Q29+P29+G29&gt;0,0,IF((X29-Y29)&gt;=$G$4+$P$4+Summary!$P$8,$G$4+$P$4+Summary!$P$8,X29-Y29))</f>
        <v>328</v>
      </c>
      <c r="AA29" s="62">
        <f t="shared" si="1"/>
        <v>448</v>
      </c>
      <c r="AC29" s="44">
        <f t="shared" si="24"/>
        <v>24</v>
      </c>
      <c r="AD29" s="58">
        <f t="shared" si="65"/>
        <v>45017</v>
      </c>
      <c r="AE29" s="62">
        <f t="shared" si="25"/>
        <v>9794.4523546973342</v>
      </c>
      <c r="AF29" s="62">
        <f t="shared" si="26"/>
        <v>137.44881471091927</v>
      </c>
      <c r="AG29" s="62">
        <f t="shared" si="66"/>
        <v>9931.9011694082528</v>
      </c>
      <c r="AH29" s="62">
        <f t="shared" si="27"/>
        <v>340</v>
      </c>
      <c r="AI29" s="83">
        <f>IF(H29+Q29+Z29+Y29+P29+G29&gt;0,0,IF((AG29-AH29)&gt;=$G$4+$P$4+$Y$4+Summary!$P$8,$G$4+$P$4+$Y$4+Summary!$P$8,AG29-AH29))</f>
        <v>0</v>
      </c>
      <c r="AJ29" s="62">
        <f t="shared" si="2"/>
        <v>340</v>
      </c>
      <c r="AL29" s="44">
        <f t="shared" si="28"/>
        <v>24</v>
      </c>
      <c r="AM29" s="58">
        <f t="shared" si="67"/>
        <v>45017</v>
      </c>
      <c r="AN29" s="62">
        <f t="shared" si="29"/>
        <v>658.0395262824677</v>
      </c>
      <c r="AO29" s="62">
        <f t="shared" si="30"/>
        <v>8.5764484925481632</v>
      </c>
      <c r="AP29" s="62">
        <f t="shared" si="68"/>
        <v>666.61597477501584</v>
      </c>
      <c r="AQ29" s="62">
        <f t="shared" si="31"/>
        <v>36</v>
      </c>
      <c r="AR29" s="83">
        <f>IF(H29+Q29+Z29+AI29+AH29+Y29+P29+G29&gt;0,0,IF((AP29-AQ29)&gt;=$G$4+$P$4+$Y$4+$AH$4+Summary!$P$8,$G$4+$P$4+$Y$4+$AH$4+Summary!$P$8,AP29-AQ29))</f>
        <v>0</v>
      </c>
      <c r="AS29" s="62">
        <f t="shared" si="3"/>
        <v>36</v>
      </c>
      <c r="AU29" s="44">
        <f t="shared" si="32"/>
        <v>24</v>
      </c>
      <c r="AV29" s="58">
        <f t="shared" si="69"/>
        <v>45017</v>
      </c>
      <c r="AW29" s="62">
        <f t="shared" si="33"/>
        <v>0</v>
      </c>
      <c r="AX29" s="62">
        <f t="shared" si="34"/>
        <v>0</v>
      </c>
      <c r="AY29" s="62">
        <f t="shared" si="70"/>
        <v>0</v>
      </c>
      <c r="AZ29" s="62">
        <f t="shared" si="35"/>
        <v>0</v>
      </c>
      <c r="BA29" s="83">
        <f>IF(H29+Q29+Z29+AI29+AR29+AQ29+AH29+Y29+P29+G29&gt;0,0,IF((AY29-AZ29)&gt;=$G$4+$P$4+$Y$4+$AH$4+$AQ$4+Summary!$P$8,$G$4+$P$4+$Y$4+$AH$4+$AQ$4+Summary!$P$8,AY29-AZ29))</f>
        <v>0</v>
      </c>
      <c r="BB29" s="62">
        <f t="shared" si="4"/>
        <v>0</v>
      </c>
      <c r="BD29" s="44">
        <f t="shared" si="36"/>
        <v>24</v>
      </c>
      <c r="BE29" s="58">
        <f t="shared" si="71"/>
        <v>45017</v>
      </c>
      <c r="BF29" s="62">
        <f t="shared" si="37"/>
        <v>0</v>
      </c>
      <c r="BG29" s="62">
        <f t="shared" si="38"/>
        <v>0</v>
      </c>
      <c r="BH29" s="62">
        <f t="shared" si="72"/>
        <v>0</v>
      </c>
      <c r="BI29" s="62">
        <f t="shared" si="39"/>
        <v>0</v>
      </c>
      <c r="BJ29" s="83">
        <f>IF(H29+Q29+Z29+AI29+AR29+BA29+AZ29+AQ29+AH29+Y29+P29+G29&gt;0,0,IF((BH29-BI29)&gt;=$G$4+$P$4+$Y$4+$AH$4+$AQ$4+$AZ$4+Summary!$P$8,$G$4+$P$4+$Y$4+$AH$4+$AQ$4+$AZ$4+Summary!$P$8,BH29-BI29))</f>
        <v>0</v>
      </c>
      <c r="BK29" s="62">
        <f t="shared" si="5"/>
        <v>0</v>
      </c>
      <c r="BM29" s="44">
        <f t="shared" si="40"/>
        <v>24</v>
      </c>
      <c r="BN29" s="58">
        <f t="shared" si="73"/>
        <v>45017</v>
      </c>
      <c r="BO29" s="62">
        <f t="shared" si="41"/>
        <v>0</v>
      </c>
      <c r="BP29" s="62">
        <f t="shared" si="42"/>
        <v>0</v>
      </c>
      <c r="BQ29" s="62">
        <f t="shared" si="74"/>
        <v>0</v>
      </c>
      <c r="BR29" s="62">
        <f t="shared" si="43"/>
        <v>0</v>
      </c>
      <c r="BS29" s="83">
        <f>IF(H29+Q29+Z29+AI29+AR29+BA29+BJ29+BI29+AZ29+AQ29+AH29+Y29+P29+G29&gt;0,0,IF((BQ29-BR29)&gt;=$G$4+$P$4+$Y$4+$AH$4+$AQ$4+$AZ$4+$BI$4+Summary!$P$8,$G$4+$P$4+$Y$4+$AH$4+$AQ$4+$AZ$4+$BI$4+Summary!$P$8,BQ29-BR29))</f>
        <v>0</v>
      </c>
      <c r="BT29" s="62">
        <f t="shared" si="6"/>
        <v>0</v>
      </c>
      <c r="BV29" s="44">
        <f t="shared" si="44"/>
        <v>24</v>
      </c>
      <c r="BW29" s="58">
        <f t="shared" si="75"/>
        <v>45017</v>
      </c>
      <c r="BX29" s="62">
        <f t="shared" si="45"/>
        <v>0</v>
      </c>
      <c r="BY29" s="62">
        <f t="shared" si="46"/>
        <v>0</v>
      </c>
      <c r="BZ29" s="62">
        <f t="shared" si="76"/>
        <v>0</v>
      </c>
      <c r="CA29" s="62">
        <f t="shared" si="47"/>
        <v>0</v>
      </c>
      <c r="CB29" s="83">
        <f>IF(H29+Q29+Z29+AI29+AR29+BA29+BJ29+BS29+BR29+BI29+AZ29+AQ29+AH29+Y29+P29+G29&gt;0,0,IF((BZ29-CA29)&gt;=$G$4+$P$4+$Y$4+$AH$4+$AQ$4+$AZ$4+$BI$4+$BR$4+Summary!$P$8,$G$4+$P$4+$Y$4+$AH$4+$AQ$4+$AZ$4+$BI$4+$BR$4+Summary!$P$8,BZ29-CA29))</f>
        <v>0</v>
      </c>
      <c r="CC29" s="62">
        <f t="shared" si="7"/>
        <v>0</v>
      </c>
      <c r="CE29" s="44">
        <f t="shared" si="48"/>
        <v>24</v>
      </c>
      <c r="CF29" s="58">
        <f t="shared" si="77"/>
        <v>45017</v>
      </c>
      <c r="CG29" s="62">
        <f t="shared" si="49"/>
        <v>0</v>
      </c>
      <c r="CH29" s="62">
        <f t="shared" si="50"/>
        <v>0</v>
      </c>
      <c r="CI29" s="62">
        <f t="shared" si="78"/>
        <v>0</v>
      </c>
      <c r="CJ29" s="62">
        <f t="shared" si="51"/>
        <v>0</v>
      </c>
      <c r="CK29" s="83">
        <f>IF(H29+Q29+Z29+AI29+AR29+BA29+BJ29+BS29+CB29+CA29+BR29+BI29+AZ29+AQ29+AH29+Y29+P29+G29&gt;0,0,IF((CI29-CJ29)&gt;=$G$4+$P$4+$Y$4+$AH$4+$AQ$4+$AZ$4+$BI$4+$BR$4+$CA$4+Summary!$P$8,$G$4+$P$4+$Y$4+$AH$4+$AQ$4+$AZ$4+$BI$4+$BR$4+$CA$4+Summary!$P$8,CI29-CJ29))</f>
        <v>0</v>
      </c>
      <c r="CL29" s="62">
        <f t="shared" si="8"/>
        <v>0</v>
      </c>
      <c r="CN29" s="44">
        <f t="shared" si="52"/>
        <v>24</v>
      </c>
      <c r="CO29" s="58">
        <f t="shared" si="79"/>
        <v>45017</v>
      </c>
      <c r="CP29" s="62">
        <f t="shared" si="9"/>
        <v>13101.773301635214</v>
      </c>
      <c r="CQ29" s="62">
        <f t="shared" si="10"/>
        <v>184.02037424470046</v>
      </c>
      <c r="CR29" s="62">
        <f t="shared" si="11"/>
        <v>13285.793675879913</v>
      </c>
      <c r="CS29" s="62">
        <f t="shared" si="12"/>
        <v>496</v>
      </c>
      <c r="CT29" s="62">
        <f t="shared" si="13"/>
        <v>328</v>
      </c>
      <c r="CU29" s="62">
        <f t="shared" si="14"/>
        <v>824</v>
      </c>
      <c r="CV29" s="84">
        <f t="shared" si="53"/>
        <v>45017</v>
      </c>
    </row>
    <row r="30" spans="2:100" ht="20" customHeight="1" thickBot="1" x14ac:dyDescent="0.25">
      <c r="B30" s="44">
        <f t="shared" si="54"/>
        <v>25</v>
      </c>
      <c r="C30" s="58">
        <f t="shared" si="56"/>
        <v>45047</v>
      </c>
      <c r="D30" s="62">
        <f t="shared" si="57"/>
        <v>0</v>
      </c>
      <c r="E30" s="62">
        <f t="shared" si="15"/>
        <v>0</v>
      </c>
      <c r="F30" s="62">
        <f t="shared" si="58"/>
        <v>0</v>
      </c>
      <c r="G30" s="62">
        <f t="shared" si="16"/>
        <v>0</v>
      </c>
      <c r="H30" s="83">
        <f t="shared" si="59"/>
        <v>0</v>
      </c>
      <c r="I30" s="62">
        <f t="shared" si="60"/>
        <v>0</v>
      </c>
      <c r="K30" s="44">
        <f t="shared" si="55"/>
        <v>25</v>
      </c>
      <c r="L30" s="58">
        <f t="shared" si="61"/>
        <v>45047</v>
      </c>
      <c r="M30" s="62">
        <f t="shared" si="17"/>
        <v>0</v>
      </c>
      <c r="N30" s="62">
        <f t="shared" si="18"/>
        <v>0</v>
      </c>
      <c r="O30" s="62">
        <f t="shared" si="62"/>
        <v>0</v>
      </c>
      <c r="P30" s="62">
        <f t="shared" si="19"/>
        <v>0</v>
      </c>
      <c r="Q30" s="83">
        <f>IF(H30+G30&gt;0,0,IF((O30-P30)&gt;=$G$4+Summary!$P$8,$G$4+Summary!$P$8,O30-P30))</f>
        <v>0</v>
      </c>
      <c r="R30" s="62">
        <f t="shared" si="0"/>
        <v>0</v>
      </c>
      <c r="T30" s="44">
        <f t="shared" si="20"/>
        <v>25</v>
      </c>
      <c r="U30" s="58">
        <f t="shared" si="63"/>
        <v>45047</v>
      </c>
      <c r="V30" s="62">
        <f t="shared" si="21"/>
        <v>2239.2765316966452</v>
      </c>
      <c r="W30" s="62">
        <f t="shared" si="22"/>
        <v>32.114957592082725</v>
      </c>
      <c r="X30" s="62">
        <f t="shared" si="64"/>
        <v>2271.3914892887278</v>
      </c>
      <c r="Y30" s="62">
        <f t="shared" si="23"/>
        <v>120</v>
      </c>
      <c r="Z30" s="83">
        <f>IF(H30+Q30+P30+G30&gt;0,0,IF((X30-Y30)&gt;=$G$4+$P$4+Summary!$P$8,$G$4+$P$4+Summary!$P$8,X30-Y30))</f>
        <v>328</v>
      </c>
      <c r="AA30" s="62">
        <f t="shared" si="1"/>
        <v>448</v>
      </c>
      <c r="AC30" s="44">
        <f t="shared" si="24"/>
        <v>25</v>
      </c>
      <c r="AD30" s="58">
        <f t="shared" si="65"/>
        <v>45047</v>
      </c>
      <c r="AE30" s="62">
        <f t="shared" si="25"/>
        <v>9591.9011694082528</v>
      </c>
      <c r="AF30" s="62">
        <f t="shared" si="26"/>
        <v>134.60634641069581</v>
      </c>
      <c r="AG30" s="62">
        <f t="shared" si="66"/>
        <v>9726.5075158189484</v>
      </c>
      <c r="AH30" s="62">
        <f t="shared" si="27"/>
        <v>340</v>
      </c>
      <c r="AI30" s="83">
        <f>IF(H30+Q30+Z30+Y30+P30+G30&gt;0,0,IF((AG30-AH30)&gt;=$G$4+$P$4+$Y$4+Summary!$P$8,$G$4+$P$4+$Y$4+Summary!$P$8,AG30-AH30))</f>
        <v>0</v>
      </c>
      <c r="AJ30" s="62">
        <f t="shared" si="2"/>
        <v>340</v>
      </c>
      <c r="AL30" s="44">
        <f t="shared" si="28"/>
        <v>25</v>
      </c>
      <c r="AM30" s="58">
        <f t="shared" si="67"/>
        <v>45047</v>
      </c>
      <c r="AN30" s="62">
        <f t="shared" si="29"/>
        <v>630.61597477501584</v>
      </c>
      <c r="AO30" s="62">
        <f t="shared" si="30"/>
        <v>8.2190282045677066</v>
      </c>
      <c r="AP30" s="62">
        <f t="shared" si="68"/>
        <v>638.83500297958358</v>
      </c>
      <c r="AQ30" s="62">
        <f t="shared" si="31"/>
        <v>36</v>
      </c>
      <c r="AR30" s="83">
        <f>IF(H30+Q30+Z30+AI30+AH30+Y30+P30+G30&gt;0,0,IF((AP30-AQ30)&gt;=$G$4+$P$4+$Y$4+$AH$4+Summary!$P$8,$G$4+$P$4+$Y$4+$AH$4+Summary!$P$8,AP30-AQ30))</f>
        <v>0</v>
      </c>
      <c r="AS30" s="62">
        <f t="shared" si="3"/>
        <v>36</v>
      </c>
      <c r="AU30" s="44">
        <f t="shared" si="32"/>
        <v>25</v>
      </c>
      <c r="AV30" s="58">
        <f t="shared" si="69"/>
        <v>45047</v>
      </c>
      <c r="AW30" s="62">
        <f t="shared" si="33"/>
        <v>0</v>
      </c>
      <c r="AX30" s="62">
        <f t="shared" si="34"/>
        <v>0</v>
      </c>
      <c r="AY30" s="62">
        <f t="shared" si="70"/>
        <v>0</v>
      </c>
      <c r="AZ30" s="62">
        <f t="shared" si="35"/>
        <v>0</v>
      </c>
      <c r="BA30" s="83">
        <f>IF(H30+Q30+Z30+AI30+AR30+AQ30+AH30+Y30+P30+G30&gt;0,0,IF((AY30-AZ30)&gt;=$G$4+$P$4+$Y$4+$AH$4+$AQ$4+Summary!$P$8,$G$4+$P$4+$Y$4+$AH$4+$AQ$4+Summary!$P$8,AY30-AZ30))</f>
        <v>0</v>
      </c>
      <c r="BB30" s="62">
        <f t="shared" si="4"/>
        <v>0</v>
      </c>
      <c r="BD30" s="44">
        <f t="shared" si="36"/>
        <v>25</v>
      </c>
      <c r="BE30" s="58">
        <f t="shared" si="71"/>
        <v>45047</v>
      </c>
      <c r="BF30" s="62">
        <f t="shared" si="37"/>
        <v>0</v>
      </c>
      <c r="BG30" s="62">
        <f t="shared" si="38"/>
        <v>0</v>
      </c>
      <c r="BH30" s="62">
        <f t="shared" si="72"/>
        <v>0</v>
      </c>
      <c r="BI30" s="62">
        <f t="shared" si="39"/>
        <v>0</v>
      </c>
      <c r="BJ30" s="83">
        <f>IF(H30+Q30+Z30+AI30+AR30+BA30+AZ30+AQ30+AH30+Y30+P30+G30&gt;0,0,IF((BH30-BI30)&gt;=$G$4+$P$4+$Y$4+$AH$4+$AQ$4+$AZ$4+Summary!$P$8,$G$4+$P$4+$Y$4+$AH$4+$AQ$4+$AZ$4+Summary!$P$8,BH30-BI30))</f>
        <v>0</v>
      </c>
      <c r="BK30" s="62">
        <f t="shared" si="5"/>
        <v>0</v>
      </c>
      <c r="BM30" s="44">
        <f t="shared" si="40"/>
        <v>25</v>
      </c>
      <c r="BN30" s="58">
        <f t="shared" si="73"/>
        <v>45047</v>
      </c>
      <c r="BO30" s="62">
        <f t="shared" si="41"/>
        <v>0</v>
      </c>
      <c r="BP30" s="62">
        <f t="shared" si="42"/>
        <v>0</v>
      </c>
      <c r="BQ30" s="62">
        <f t="shared" si="74"/>
        <v>0</v>
      </c>
      <c r="BR30" s="62">
        <f t="shared" si="43"/>
        <v>0</v>
      </c>
      <c r="BS30" s="83">
        <f>IF(H30+Q30+Z30+AI30+AR30+BA30+BJ30+BI30+AZ30+AQ30+AH30+Y30+P30+G30&gt;0,0,IF((BQ30-BR30)&gt;=$G$4+$P$4+$Y$4+$AH$4+$AQ$4+$AZ$4+$BI$4+Summary!$P$8,$G$4+$P$4+$Y$4+$AH$4+$AQ$4+$AZ$4+$BI$4+Summary!$P$8,BQ30-BR30))</f>
        <v>0</v>
      </c>
      <c r="BT30" s="62">
        <f t="shared" si="6"/>
        <v>0</v>
      </c>
      <c r="BV30" s="44">
        <f t="shared" si="44"/>
        <v>25</v>
      </c>
      <c r="BW30" s="58">
        <f t="shared" si="75"/>
        <v>45047</v>
      </c>
      <c r="BX30" s="62">
        <f t="shared" si="45"/>
        <v>0</v>
      </c>
      <c r="BY30" s="62">
        <f t="shared" si="46"/>
        <v>0</v>
      </c>
      <c r="BZ30" s="62">
        <f t="shared" si="76"/>
        <v>0</v>
      </c>
      <c r="CA30" s="62">
        <f t="shared" si="47"/>
        <v>0</v>
      </c>
      <c r="CB30" s="83">
        <f>IF(H30+Q30+Z30+AI30+AR30+BA30+BJ30+BS30+BR30+BI30+AZ30+AQ30+AH30+Y30+P30+G30&gt;0,0,IF((BZ30-CA30)&gt;=$G$4+$P$4+$Y$4+$AH$4+$AQ$4+$AZ$4+$BI$4+$BR$4+Summary!$P$8,$G$4+$P$4+$Y$4+$AH$4+$AQ$4+$AZ$4+$BI$4+$BR$4+Summary!$P$8,BZ30-CA30))</f>
        <v>0</v>
      </c>
      <c r="CC30" s="62">
        <f t="shared" si="7"/>
        <v>0</v>
      </c>
      <c r="CE30" s="44">
        <f t="shared" si="48"/>
        <v>25</v>
      </c>
      <c r="CF30" s="58">
        <f t="shared" si="77"/>
        <v>45047</v>
      </c>
      <c r="CG30" s="62">
        <f t="shared" si="49"/>
        <v>0</v>
      </c>
      <c r="CH30" s="62">
        <f t="shared" si="50"/>
        <v>0</v>
      </c>
      <c r="CI30" s="62">
        <f t="shared" si="78"/>
        <v>0</v>
      </c>
      <c r="CJ30" s="62">
        <f t="shared" si="51"/>
        <v>0</v>
      </c>
      <c r="CK30" s="83">
        <f>IF(H30+Q30+Z30+AI30+AR30+BA30+BJ30+BS30+CB30+CA30+BR30+BI30+AZ30+AQ30+AH30+Y30+P30+G30&gt;0,0,IF((CI30-CJ30)&gt;=$G$4+$P$4+$Y$4+$AH$4+$AQ$4+$AZ$4+$BI$4+$BR$4+$CA$4+Summary!$P$8,$G$4+$P$4+$Y$4+$AH$4+$AQ$4+$AZ$4+$BI$4+$BR$4+$CA$4+Summary!$P$8,CI30-CJ30))</f>
        <v>0</v>
      </c>
      <c r="CL30" s="62">
        <f t="shared" si="8"/>
        <v>0</v>
      </c>
      <c r="CN30" s="44">
        <f t="shared" si="52"/>
        <v>25</v>
      </c>
      <c r="CO30" s="58">
        <f t="shared" si="79"/>
        <v>45047</v>
      </c>
      <c r="CP30" s="62">
        <f t="shared" si="9"/>
        <v>12461.793675879913</v>
      </c>
      <c r="CQ30" s="62">
        <f t="shared" si="10"/>
        <v>174.94033220734624</v>
      </c>
      <c r="CR30" s="62">
        <f t="shared" si="11"/>
        <v>12636.73400808726</v>
      </c>
      <c r="CS30" s="62">
        <f t="shared" si="12"/>
        <v>496</v>
      </c>
      <c r="CT30" s="62">
        <f t="shared" si="13"/>
        <v>328</v>
      </c>
      <c r="CU30" s="62">
        <f t="shared" si="14"/>
        <v>824</v>
      </c>
      <c r="CV30" s="84">
        <f t="shared" si="53"/>
        <v>45047</v>
      </c>
    </row>
    <row r="31" spans="2:100" ht="20" customHeight="1" thickBot="1" x14ac:dyDescent="0.25">
      <c r="B31" s="44">
        <f t="shared" si="54"/>
        <v>26</v>
      </c>
      <c r="C31" s="58">
        <f t="shared" si="56"/>
        <v>45078</v>
      </c>
      <c r="D31" s="62">
        <f t="shared" si="57"/>
        <v>0</v>
      </c>
      <c r="E31" s="62">
        <f t="shared" si="15"/>
        <v>0</v>
      </c>
      <c r="F31" s="62">
        <f t="shared" si="58"/>
        <v>0</v>
      </c>
      <c r="G31" s="62">
        <f t="shared" si="16"/>
        <v>0</v>
      </c>
      <c r="H31" s="83">
        <f t="shared" si="59"/>
        <v>0</v>
      </c>
      <c r="I31" s="62">
        <f t="shared" si="60"/>
        <v>0</v>
      </c>
      <c r="K31" s="44">
        <f t="shared" si="55"/>
        <v>26</v>
      </c>
      <c r="L31" s="58">
        <f t="shared" si="61"/>
        <v>45078</v>
      </c>
      <c r="M31" s="62">
        <f t="shared" si="17"/>
        <v>0</v>
      </c>
      <c r="N31" s="62">
        <f t="shared" si="18"/>
        <v>0</v>
      </c>
      <c r="O31" s="62">
        <f t="shared" si="62"/>
        <v>0</v>
      </c>
      <c r="P31" s="62">
        <f t="shared" si="19"/>
        <v>0</v>
      </c>
      <c r="Q31" s="83">
        <f>IF(H31+G31&gt;0,0,IF((O31-P31)&gt;=$G$4+Summary!$P$8,$G$4+Summary!$P$8,O31-P31))</f>
        <v>0</v>
      </c>
      <c r="R31" s="62">
        <f t="shared" si="0"/>
        <v>0</v>
      </c>
      <c r="T31" s="44">
        <f t="shared" si="20"/>
        <v>26</v>
      </c>
      <c r="U31" s="58">
        <f t="shared" si="63"/>
        <v>45078</v>
      </c>
      <c r="V31" s="62">
        <f t="shared" si="21"/>
        <v>1823.3914892887278</v>
      </c>
      <c r="W31" s="62">
        <f t="shared" si="22"/>
        <v>26.150472942215838</v>
      </c>
      <c r="X31" s="62">
        <f t="shared" si="64"/>
        <v>1849.5419622309437</v>
      </c>
      <c r="Y31" s="62">
        <f t="shared" si="23"/>
        <v>120</v>
      </c>
      <c r="Z31" s="83">
        <f>IF(H31+Q31+P31+G31&gt;0,0,IF((X31-Y31)&gt;=$G$4+$P$4+Summary!$P$8,$G$4+$P$4+Summary!$P$8,X31-Y31))</f>
        <v>328</v>
      </c>
      <c r="AA31" s="62">
        <f t="shared" si="1"/>
        <v>448</v>
      </c>
      <c r="AC31" s="44">
        <f t="shared" si="24"/>
        <v>26</v>
      </c>
      <c r="AD31" s="58">
        <f t="shared" si="65"/>
        <v>45078</v>
      </c>
      <c r="AE31" s="62">
        <f t="shared" si="25"/>
        <v>9386.5075158189484</v>
      </c>
      <c r="AF31" s="62">
        <f t="shared" si="26"/>
        <v>131.72398880532589</v>
      </c>
      <c r="AG31" s="62">
        <f t="shared" si="66"/>
        <v>9518.2315046242747</v>
      </c>
      <c r="AH31" s="62">
        <f t="shared" si="27"/>
        <v>340</v>
      </c>
      <c r="AI31" s="83">
        <f>IF(H31+Q31+Z31+Y31+P31+G31&gt;0,0,IF((AG31-AH31)&gt;=$G$4+$P$4+$Y$4+Summary!$P$8,$G$4+$P$4+$Y$4+Summary!$P$8,AG31-AH31))</f>
        <v>0</v>
      </c>
      <c r="AJ31" s="62">
        <f t="shared" si="2"/>
        <v>340</v>
      </c>
      <c r="AL31" s="44">
        <f t="shared" si="28"/>
        <v>26</v>
      </c>
      <c r="AM31" s="58">
        <f t="shared" si="67"/>
        <v>45078</v>
      </c>
      <c r="AN31" s="62">
        <f t="shared" si="29"/>
        <v>602.83500297958358</v>
      </c>
      <c r="AO31" s="62">
        <f t="shared" si="30"/>
        <v>7.8569495388339066</v>
      </c>
      <c r="AP31" s="62">
        <f t="shared" si="68"/>
        <v>610.69195251841745</v>
      </c>
      <c r="AQ31" s="62">
        <f t="shared" si="31"/>
        <v>36</v>
      </c>
      <c r="AR31" s="83">
        <f>IF(H31+Q31+Z31+AI31+AH31+Y31+P31+G31&gt;0,0,IF((AP31-AQ31)&gt;=$G$4+$P$4+$Y$4+$AH$4+Summary!$P$8,$G$4+$P$4+$Y$4+$AH$4+Summary!$P$8,AP31-AQ31))</f>
        <v>0</v>
      </c>
      <c r="AS31" s="62">
        <f t="shared" si="3"/>
        <v>36</v>
      </c>
      <c r="AU31" s="44">
        <f t="shared" si="32"/>
        <v>26</v>
      </c>
      <c r="AV31" s="58">
        <f t="shared" si="69"/>
        <v>45078</v>
      </c>
      <c r="AW31" s="62">
        <f t="shared" si="33"/>
        <v>0</v>
      </c>
      <c r="AX31" s="62">
        <f t="shared" si="34"/>
        <v>0</v>
      </c>
      <c r="AY31" s="62">
        <f t="shared" si="70"/>
        <v>0</v>
      </c>
      <c r="AZ31" s="62">
        <f t="shared" si="35"/>
        <v>0</v>
      </c>
      <c r="BA31" s="83">
        <f>IF(H31+Q31+Z31+AI31+AR31+AQ31+AH31+Y31+P31+G31&gt;0,0,IF((AY31-AZ31)&gt;=$G$4+$P$4+$Y$4+$AH$4+$AQ$4+Summary!$P$8,$G$4+$P$4+$Y$4+$AH$4+$AQ$4+Summary!$P$8,AY31-AZ31))</f>
        <v>0</v>
      </c>
      <c r="BB31" s="62">
        <f t="shared" si="4"/>
        <v>0</v>
      </c>
      <c r="BD31" s="44">
        <f t="shared" si="36"/>
        <v>26</v>
      </c>
      <c r="BE31" s="58">
        <f t="shared" si="71"/>
        <v>45078</v>
      </c>
      <c r="BF31" s="62">
        <f t="shared" si="37"/>
        <v>0</v>
      </c>
      <c r="BG31" s="62">
        <f t="shared" si="38"/>
        <v>0</v>
      </c>
      <c r="BH31" s="62">
        <f t="shared" si="72"/>
        <v>0</v>
      </c>
      <c r="BI31" s="62">
        <f t="shared" si="39"/>
        <v>0</v>
      </c>
      <c r="BJ31" s="83">
        <f>IF(H31+Q31+Z31+AI31+AR31+BA31+AZ31+AQ31+AH31+Y31+P31+G31&gt;0,0,IF((BH31-BI31)&gt;=$G$4+$P$4+$Y$4+$AH$4+$AQ$4+$AZ$4+Summary!$P$8,$G$4+$P$4+$Y$4+$AH$4+$AQ$4+$AZ$4+Summary!$P$8,BH31-BI31))</f>
        <v>0</v>
      </c>
      <c r="BK31" s="62">
        <f t="shared" si="5"/>
        <v>0</v>
      </c>
      <c r="BM31" s="44">
        <f t="shared" si="40"/>
        <v>26</v>
      </c>
      <c r="BN31" s="58">
        <f t="shared" si="73"/>
        <v>45078</v>
      </c>
      <c r="BO31" s="62">
        <f t="shared" si="41"/>
        <v>0</v>
      </c>
      <c r="BP31" s="62">
        <f t="shared" si="42"/>
        <v>0</v>
      </c>
      <c r="BQ31" s="62">
        <f t="shared" si="74"/>
        <v>0</v>
      </c>
      <c r="BR31" s="62">
        <f t="shared" si="43"/>
        <v>0</v>
      </c>
      <c r="BS31" s="83">
        <f>IF(H31+Q31+Z31+AI31+AR31+BA31+BJ31+BI31+AZ31+AQ31+AH31+Y31+P31+G31&gt;0,0,IF((BQ31-BR31)&gt;=$G$4+$P$4+$Y$4+$AH$4+$AQ$4+$AZ$4+$BI$4+Summary!$P$8,$G$4+$P$4+$Y$4+$AH$4+$AQ$4+$AZ$4+$BI$4+Summary!$P$8,BQ31-BR31))</f>
        <v>0</v>
      </c>
      <c r="BT31" s="62">
        <f t="shared" si="6"/>
        <v>0</v>
      </c>
      <c r="BV31" s="44">
        <f t="shared" si="44"/>
        <v>26</v>
      </c>
      <c r="BW31" s="58">
        <f t="shared" si="75"/>
        <v>45078</v>
      </c>
      <c r="BX31" s="62">
        <f t="shared" si="45"/>
        <v>0</v>
      </c>
      <c r="BY31" s="62">
        <f t="shared" si="46"/>
        <v>0</v>
      </c>
      <c r="BZ31" s="62">
        <f t="shared" si="76"/>
        <v>0</v>
      </c>
      <c r="CA31" s="62">
        <f t="shared" si="47"/>
        <v>0</v>
      </c>
      <c r="CB31" s="83">
        <f>IF(H31+Q31+Z31+AI31+AR31+BA31+BJ31+BS31+BR31+BI31+AZ31+AQ31+AH31+Y31+P31+G31&gt;0,0,IF((BZ31-CA31)&gt;=$G$4+$P$4+$Y$4+$AH$4+$AQ$4+$AZ$4+$BI$4+$BR$4+Summary!$P$8,$G$4+$P$4+$Y$4+$AH$4+$AQ$4+$AZ$4+$BI$4+$BR$4+Summary!$P$8,BZ31-CA31))</f>
        <v>0</v>
      </c>
      <c r="CC31" s="62">
        <f t="shared" si="7"/>
        <v>0</v>
      </c>
      <c r="CE31" s="44">
        <f t="shared" si="48"/>
        <v>26</v>
      </c>
      <c r="CF31" s="58">
        <f t="shared" si="77"/>
        <v>45078</v>
      </c>
      <c r="CG31" s="62">
        <f t="shared" si="49"/>
        <v>0</v>
      </c>
      <c r="CH31" s="62">
        <f t="shared" si="50"/>
        <v>0</v>
      </c>
      <c r="CI31" s="62">
        <f t="shared" si="78"/>
        <v>0</v>
      </c>
      <c r="CJ31" s="62">
        <f t="shared" si="51"/>
        <v>0</v>
      </c>
      <c r="CK31" s="83">
        <f>IF(H31+Q31+Z31+AI31+AR31+BA31+BJ31+BS31+CB31+CA31+BR31+BI31+AZ31+AQ31+AH31+Y31+P31+G31&gt;0,0,IF((CI31-CJ31)&gt;=$G$4+$P$4+$Y$4+$AH$4+$AQ$4+$AZ$4+$BI$4+$BR$4+$CA$4+Summary!$P$8,$G$4+$P$4+$Y$4+$AH$4+$AQ$4+$AZ$4+$BI$4+$BR$4+$CA$4+Summary!$P$8,CI31-CJ31))</f>
        <v>0</v>
      </c>
      <c r="CL31" s="62">
        <f t="shared" si="8"/>
        <v>0</v>
      </c>
      <c r="CN31" s="44">
        <f t="shared" si="52"/>
        <v>26</v>
      </c>
      <c r="CO31" s="58">
        <f t="shared" si="79"/>
        <v>45078</v>
      </c>
      <c r="CP31" s="62">
        <f t="shared" si="9"/>
        <v>11812.73400808726</v>
      </c>
      <c r="CQ31" s="62">
        <f t="shared" si="10"/>
        <v>165.73141128637562</v>
      </c>
      <c r="CR31" s="62">
        <f t="shared" si="11"/>
        <v>11978.465419373635</v>
      </c>
      <c r="CS31" s="62">
        <f t="shared" si="12"/>
        <v>496</v>
      </c>
      <c r="CT31" s="62">
        <f t="shared" si="13"/>
        <v>328</v>
      </c>
      <c r="CU31" s="62">
        <f t="shared" si="14"/>
        <v>824</v>
      </c>
      <c r="CV31" s="84">
        <f t="shared" si="53"/>
        <v>45078</v>
      </c>
    </row>
    <row r="32" spans="2:100" ht="20" customHeight="1" thickBot="1" x14ac:dyDescent="0.25">
      <c r="B32" s="44">
        <f t="shared" si="54"/>
        <v>27</v>
      </c>
      <c r="C32" s="58">
        <f t="shared" si="56"/>
        <v>45108</v>
      </c>
      <c r="D32" s="62">
        <f t="shared" si="57"/>
        <v>0</v>
      </c>
      <c r="E32" s="62">
        <f t="shared" si="15"/>
        <v>0</v>
      </c>
      <c r="F32" s="62">
        <f t="shared" si="58"/>
        <v>0</v>
      </c>
      <c r="G32" s="62">
        <f t="shared" si="16"/>
        <v>0</v>
      </c>
      <c r="H32" s="83">
        <f t="shared" si="59"/>
        <v>0</v>
      </c>
      <c r="I32" s="62">
        <f t="shared" si="60"/>
        <v>0</v>
      </c>
      <c r="K32" s="44">
        <f t="shared" si="55"/>
        <v>27</v>
      </c>
      <c r="L32" s="58">
        <f t="shared" si="61"/>
        <v>45108</v>
      </c>
      <c r="M32" s="62">
        <f t="shared" si="17"/>
        <v>0</v>
      </c>
      <c r="N32" s="62">
        <f t="shared" si="18"/>
        <v>0</v>
      </c>
      <c r="O32" s="62">
        <f t="shared" si="62"/>
        <v>0</v>
      </c>
      <c r="P32" s="62">
        <f t="shared" si="19"/>
        <v>0</v>
      </c>
      <c r="Q32" s="83">
        <f>IF(H32+G32&gt;0,0,IF((O32-P32)&gt;=$G$4+Summary!$P$8,$G$4+Summary!$P$8,O32-P32))</f>
        <v>0</v>
      </c>
      <c r="R32" s="62">
        <f t="shared" si="0"/>
        <v>0</v>
      </c>
      <c r="T32" s="44">
        <f t="shared" si="20"/>
        <v>27</v>
      </c>
      <c r="U32" s="58">
        <f t="shared" si="63"/>
        <v>45108</v>
      </c>
      <c r="V32" s="62">
        <f t="shared" si="21"/>
        <v>1401.5419622309437</v>
      </c>
      <c r="W32" s="62">
        <f t="shared" si="22"/>
        <v>20.100447641662118</v>
      </c>
      <c r="X32" s="62">
        <f t="shared" si="64"/>
        <v>1421.6424098726059</v>
      </c>
      <c r="Y32" s="62">
        <f t="shared" si="23"/>
        <v>120</v>
      </c>
      <c r="Z32" s="83">
        <f>IF(H32+Q32+P32+G32&gt;0,0,IF((X32-Y32)&gt;=$G$4+$P$4+Summary!$P$8,$G$4+$P$4+Summary!$P$8,X32-Y32))</f>
        <v>328</v>
      </c>
      <c r="AA32" s="62">
        <f t="shared" si="1"/>
        <v>448</v>
      </c>
      <c r="AC32" s="44">
        <f t="shared" si="24"/>
        <v>27</v>
      </c>
      <c r="AD32" s="58">
        <f t="shared" si="65"/>
        <v>45108</v>
      </c>
      <c r="AE32" s="62">
        <f t="shared" si="25"/>
        <v>9178.2315046242747</v>
      </c>
      <c r="AF32" s="62">
        <f t="shared" si="26"/>
        <v>128.80118211489398</v>
      </c>
      <c r="AG32" s="62">
        <f t="shared" si="66"/>
        <v>9307.0326867391686</v>
      </c>
      <c r="AH32" s="62">
        <f t="shared" si="27"/>
        <v>340</v>
      </c>
      <c r="AI32" s="83">
        <f>IF(H32+Q32+Z32+Y32+P32+G32&gt;0,0,IF((AG32-AH32)&gt;=$G$4+$P$4+$Y$4+Summary!$P$8,$G$4+$P$4+$Y$4+Summary!$P$8,AG32-AH32))</f>
        <v>0</v>
      </c>
      <c r="AJ32" s="62">
        <f t="shared" si="2"/>
        <v>340</v>
      </c>
      <c r="AL32" s="44">
        <f t="shared" si="28"/>
        <v>27</v>
      </c>
      <c r="AM32" s="58">
        <f t="shared" si="67"/>
        <v>45108</v>
      </c>
      <c r="AN32" s="62">
        <f t="shared" si="29"/>
        <v>574.69195251841745</v>
      </c>
      <c r="AO32" s="62">
        <f t="shared" si="30"/>
        <v>7.4901517811567082</v>
      </c>
      <c r="AP32" s="62">
        <f t="shared" si="68"/>
        <v>582.18210429957412</v>
      </c>
      <c r="AQ32" s="62">
        <f t="shared" si="31"/>
        <v>36</v>
      </c>
      <c r="AR32" s="83">
        <f>IF(H32+Q32+Z32+AI32+AH32+Y32+P32+G32&gt;0,0,IF((AP32-AQ32)&gt;=$G$4+$P$4+$Y$4+$AH$4+Summary!$P$8,$G$4+$P$4+$Y$4+$AH$4+Summary!$P$8,AP32-AQ32))</f>
        <v>0</v>
      </c>
      <c r="AS32" s="62">
        <f t="shared" si="3"/>
        <v>36</v>
      </c>
      <c r="AU32" s="44">
        <f t="shared" si="32"/>
        <v>27</v>
      </c>
      <c r="AV32" s="58">
        <f t="shared" si="69"/>
        <v>45108</v>
      </c>
      <c r="AW32" s="62">
        <f t="shared" si="33"/>
        <v>0</v>
      </c>
      <c r="AX32" s="62">
        <f t="shared" si="34"/>
        <v>0</v>
      </c>
      <c r="AY32" s="62">
        <f t="shared" si="70"/>
        <v>0</v>
      </c>
      <c r="AZ32" s="62">
        <f t="shared" si="35"/>
        <v>0</v>
      </c>
      <c r="BA32" s="83">
        <f>IF(H32+Q32+Z32+AI32+AR32+AQ32+AH32+Y32+P32+G32&gt;0,0,IF((AY32-AZ32)&gt;=$G$4+$P$4+$Y$4+$AH$4+$AQ$4+Summary!$P$8,$G$4+$P$4+$Y$4+$AH$4+$AQ$4+Summary!$P$8,AY32-AZ32))</f>
        <v>0</v>
      </c>
      <c r="BB32" s="62">
        <f t="shared" si="4"/>
        <v>0</v>
      </c>
      <c r="BD32" s="44">
        <f t="shared" si="36"/>
        <v>27</v>
      </c>
      <c r="BE32" s="58">
        <f t="shared" si="71"/>
        <v>45108</v>
      </c>
      <c r="BF32" s="62">
        <f t="shared" si="37"/>
        <v>0</v>
      </c>
      <c r="BG32" s="62">
        <f t="shared" si="38"/>
        <v>0</v>
      </c>
      <c r="BH32" s="62">
        <f t="shared" si="72"/>
        <v>0</v>
      </c>
      <c r="BI32" s="62">
        <f t="shared" si="39"/>
        <v>0</v>
      </c>
      <c r="BJ32" s="83">
        <f>IF(H32+Q32+Z32+AI32+AR32+BA32+AZ32+AQ32+AH32+Y32+P32+G32&gt;0,0,IF((BH32-BI32)&gt;=$G$4+$P$4+$Y$4+$AH$4+$AQ$4+$AZ$4+Summary!$P$8,$G$4+$P$4+$Y$4+$AH$4+$AQ$4+$AZ$4+Summary!$P$8,BH32-BI32))</f>
        <v>0</v>
      </c>
      <c r="BK32" s="62">
        <f t="shared" si="5"/>
        <v>0</v>
      </c>
      <c r="BM32" s="44">
        <f t="shared" si="40"/>
        <v>27</v>
      </c>
      <c r="BN32" s="58">
        <f t="shared" si="73"/>
        <v>45108</v>
      </c>
      <c r="BO32" s="62">
        <f t="shared" si="41"/>
        <v>0</v>
      </c>
      <c r="BP32" s="62">
        <f t="shared" si="42"/>
        <v>0</v>
      </c>
      <c r="BQ32" s="62">
        <f t="shared" si="74"/>
        <v>0</v>
      </c>
      <c r="BR32" s="62">
        <f t="shared" si="43"/>
        <v>0</v>
      </c>
      <c r="BS32" s="83">
        <f>IF(H32+Q32+Z32+AI32+AR32+BA32+BJ32+BI32+AZ32+AQ32+AH32+Y32+P32+G32&gt;0,0,IF((BQ32-BR32)&gt;=$G$4+$P$4+$Y$4+$AH$4+$AQ$4+$AZ$4+$BI$4+Summary!$P$8,$G$4+$P$4+$Y$4+$AH$4+$AQ$4+$AZ$4+$BI$4+Summary!$P$8,BQ32-BR32))</f>
        <v>0</v>
      </c>
      <c r="BT32" s="62">
        <f t="shared" si="6"/>
        <v>0</v>
      </c>
      <c r="BV32" s="44">
        <f t="shared" si="44"/>
        <v>27</v>
      </c>
      <c r="BW32" s="58">
        <f t="shared" si="75"/>
        <v>45108</v>
      </c>
      <c r="BX32" s="62">
        <f t="shared" si="45"/>
        <v>0</v>
      </c>
      <c r="BY32" s="62">
        <f t="shared" si="46"/>
        <v>0</v>
      </c>
      <c r="BZ32" s="62">
        <f t="shared" si="76"/>
        <v>0</v>
      </c>
      <c r="CA32" s="62">
        <f t="shared" si="47"/>
        <v>0</v>
      </c>
      <c r="CB32" s="83">
        <f>IF(H32+Q32+Z32+AI32+AR32+BA32+BJ32+BS32+BR32+BI32+AZ32+AQ32+AH32+Y32+P32+G32&gt;0,0,IF((BZ32-CA32)&gt;=$G$4+$P$4+$Y$4+$AH$4+$AQ$4+$AZ$4+$BI$4+$BR$4+Summary!$P$8,$G$4+$P$4+$Y$4+$AH$4+$AQ$4+$AZ$4+$BI$4+$BR$4+Summary!$P$8,BZ32-CA32))</f>
        <v>0</v>
      </c>
      <c r="CC32" s="62">
        <f t="shared" si="7"/>
        <v>0</v>
      </c>
      <c r="CE32" s="44">
        <f t="shared" si="48"/>
        <v>27</v>
      </c>
      <c r="CF32" s="58">
        <f t="shared" si="77"/>
        <v>45108</v>
      </c>
      <c r="CG32" s="62">
        <f t="shared" si="49"/>
        <v>0</v>
      </c>
      <c r="CH32" s="62">
        <f t="shared" si="50"/>
        <v>0</v>
      </c>
      <c r="CI32" s="62">
        <f t="shared" si="78"/>
        <v>0</v>
      </c>
      <c r="CJ32" s="62">
        <f t="shared" si="51"/>
        <v>0</v>
      </c>
      <c r="CK32" s="83">
        <f>IF(H32+Q32+Z32+AI32+AR32+BA32+BJ32+BS32+CB32+CA32+BR32+BI32+AZ32+AQ32+AH32+Y32+P32+G32&gt;0,0,IF((CI32-CJ32)&gt;=$G$4+$P$4+$Y$4+$AH$4+$AQ$4+$AZ$4+$BI$4+$BR$4+$CA$4+Summary!$P$8,$G$4+$P$4+$Y$4+$AH$4+$AQ$4+$AZ$4+$BI$4+$BR$4+$CA$4+Summary!$P$8,CI32-CJ32))</f>
        <v>0</v>
      </c>
      <c r="CL32" s="62">
        <f t="shared" si="8"/>
        <v>0</v>
      </c>
      <c r="CN32" s="44">
        <f t="shared" si="52"/>
        <v>27</v>
      </c>
      <c r="CO32" s="58">
        <f t="shared" si="79"/>
        <v>45108</v>
      </c>
      <c r="CP32" s="62">
        <f t="shared" si="9"/>
        <v>11154.465419373635</v>
      </c>
      <c r="CQ32" s="62">
        <f t="shared" si="10"/>
        <v>156.3917815377128</v>
      </c>
      <c r="CR32" s="62">
        <f t="shared" si="11"/>
        <v>11310.857200911349</v>
      </c>
      <c r="CS32" s="62">
        <f t="shared" si="12"/>
        <v>496</v>
      </c>
      <c r="CT32" s="62">
        <f t="shared" si="13"/>
        <v>328</v>
      </c>
      <c r="CU32" s="62">
        <f t="shared" si="14"/>
        <v>824</v>
      </c>
      <c r="CV32" s="84">
        <f t="shared" si="53"/>
        <v>45108</v>
      </c>
    </row>
    <row r="33" spans="2:100" ht="20" customHeight="1" thickBot="1" x14ac:dyDescent="0.25">
      <c r="B33" s="44">
        <f t="shared" si="54"/>
        <v>28</v>
      </c>
      <c r="C33" s="58">
        <f t="shared" si="56"/>
        <v>45139</v>
      </c>
      <c r="D33" s="62">
        <f t="shared" si="57"/>
        <v>0</v>
      </c>
      <c r="E33" s="62">
        <f t="shared" si="15"/>
        <v>0</v>
      </c>
      <c r="F33" s="62">
        <f t="shared" si="58"/>
        <v>0</v>
      </c>
      <c r="G33" s="62">
        <f t="shared" si="16"/>
        <v>0</v>
      </c>
      <c r="H33" s="83">
        <f t="shared" si="59"/>
        <v>0</v>
      </c>
      <c r="I33" s="62">
        <f t="shared" si="60"/>
        <v>0</v>
      </c>
      <c r="K33" s="44">
        <f t="shared" si="55"/>
        <v>28</v>
      </c>
      <c r="L33" s="58">
        <f t="shared" si="61"/>
        <v>45139</v>
      </c>
      <c r="M33" s="62">
        <f t="shared" si="17"/>
        <v>0</v>
      </c>
      <c r="N33" s="62">
        <f t="shared" si="18"/>
        <v>0</v>
      </c>
      <c r="O33" s="62">
        <f t="shared" si="62"/>
        <v>0</v>
      </c>
      <c r="P33" s="62">
        <f t="shared" si="19"/>
        <v>0</v>
      </c>
      <c r="Q33" s="83">
        <f>IF(H33+G33&gt;0,0,IF((O33-P33)&gt;=$G$4+Summary!$P$8,$G$4+Summary!$P$8,O33-P33))</f>
        <v>0</v>
      </c>
      <c r="R33" s="62">
        <f t="shared" si="0"/>
        <v>0</v>
      </c>
      <c r="T33" s="44">
        <f t="shared" si="20"/>
        <v>28</v>
      </c>
      <c r="U33" s="58">
        <f t="shared" si="63"/>
        <v>45139</v>
      </c>
      <c r="V33" s="62">
        <f t="shared" si="21"/>
        <v>973.64240987260587</v>
      </c>
      <c r="W33" s="62">
        <f t="shared" si="22"/>
        <v>13.963654894922955</v>
      </c>
      <c r="X33" s="62">
        <f t="shared" si="64"/>
        <v>987.60606476752878</v>
      </c>
      <c r="Y33" s="62">
        <f t="shared" si="23"/>
        <v>120</v>
      </c>
      <c r="Z33" s="83">
        <f>IF(H33+Q33+P33+G33&gt;0,0,IF((X33-Y33)&gt;=$G$4+$P$4+Summary!$P$8,$G$4+$P$4+Summary!$P$8,X33-Y33))</f>
        <v>328</v>
      </c>
      <c r="AA33" s="62">
        <f t="shared" si="1"/>
        <v>448</v>
      </c>
      <c r="AC33" s="44">
        <f t="shared" si="24"/>
        <v>28</v>
      </c>
      <c r="AD33" s="58">
        <f t="shared" si="65"/>
        <v>45139</v>
      </c>
      <c r="AE33" s="62">
        <f t="shared" si="25"/>
        <v>8967.0326867391686</v>
      </c>
      <c r="AF33" s="62">
        <f t="shared" si="26"/>
        <v>125.83735870390633</v>
      </c>
      <c r="AG33" s="62">
        <f t="shared" si="66"/>
        <v>9092.8700454430746</v>
      </c>
      <c r="AH33" s="62">
        <f t="shared" si="27"/>
        <v>340</v>
      </c>
      <c r="AI33" s="83">
        <f>IF(H33+Q33+Z33+Y33+P33+G33&gt;0,0,IF((AG33-AH33)&gt;=$G$4+$P$4+$Y$4+Summary!$P$8,$G$4+$P$4+$Y$4+Summary!$P$8,AG33-AH33))</f>
        <v>0</v>
      </c>
      <c r="AJ33" s="62">
        <f t="shared" si="2"/>
        <v>340</v>
      </c>
      <c r="AL33" s="44">
        <f t="shared" si="28"/>
        <v>28</v>
      </c>
      <c r="AM33" s="58">
        <f t="shared" si="67"/>
        <v>45139</v>
      </c>
      <c r="AN33" s="62">
        <f t="shared" si="29"/>
        <v>546.18210429957412</v>
      </c>
      <c r="AO33" s="62">
        <f t="shared" si="30"/>
        <v>7.1185734260377833</v>
      </c>
      <c r="AP33" s="62">
        <f t="shared" si="68"/>
        <v>553.30067772561188</v>
      </c>
      <c r="AQ33" s="62">
        <f t="shared" si="31"/>
        <v>36</v>
      </c>
      <c r="AR33" s="83">
        <f>IF(H33+Q33+Z33+AI33+AH33+Y33+P33+G33&gt;0,0,IF((AP33-AQ33)&gt;=$G$4+$P$4+$Y$4+$AH$4+Summary!$P$8,$G$4+$P$4+$Y$4+$AH$4+Summary!$P$8,AP33-AQ33))</f>
        <v>0</v>
      </c>
      <c r="AS33" s="62">
        <f t="shared" si="3"/>
        <v>36</v>
      </c>
      <c r="AU33" s="44">
        <f t="shared" si="32"/>
        <v>28</v>
      </c>
      <c r="AV33" s="58">
        <f t="shared" si="69"/>
        <v>45139</v>
      </c>
      <c r="AW33" s="62">
        <f t="shared" si="33"/>
        <v>0</v>
      </c>
      <c r="AX33" s="62">
        <f t="shared" si="34"/>
        <v>0</v>
      </c>
      <c r="AY33" s="62">
        <f t="shared" si="70"/>
        <v>0</v>
      </c>
      <c r="AZ33" s="62">
        <f t="shared" si="35"/>
        <v>0</v>
      </c>
      <c r="BA33" s="83">
        <f>IF(H33+Q33+Z33+AI33+AR33+AQ33+AH33+Y33+P33+G33&gt;0,0,IF((AY33-AZ33)&gt;=$G$4+$P$4+$Y$4+$AH$4+$AQ$4+Summary!$P$8,$G$4+$P$4+$Y$4+$AH$4+$AQ$4+Summary!$P$8,AY33-AZ33))</f>
        <v>0</v>
      </c>
      <c r="BB33" s="62">
        <f t="shared" si="4"/>
        <v>0</v>
      </c>
      <c r="BD33" s="44">
        <f t="shared" si="36"/>
        <v>28</v>
      </c>
      <c r="BE33" s="58">
        <f t="shared" si="71"/>
        <v>45139</v>
      </c>
      <c r="BF33" s="62">
        <f t="shared" si="37"/>
        <v>0</v>
      </c>
      <c r="BG33" s="62">
        <f t="shared" si="38"/>
        <v>0</v>
      </c>
      <c r="BH33" s="62">
        <f t="shared" si="72"/>
        <v>0</v>
      </c>
      <c r="BI33" s="62">
        <f t="shared" si="39"/>
        <v>0</v>
      </c>
      <c r="BJ33" s="83">
        <f>IF(H33+Q33+Z33+AI33+AR33+BA33+AZ33+AQ33+AH33+Y33+P33+G33&gt;0,0,IF((BH33-BI33)&gt;=$G$4+$P$4+$Y$4+$AH$4+$AQ$4+$AZ$4+Summary!$P$8,$G$4+$P$4+$Y$4+$AH$4+$AQ$4+$AZ$4+Summary!$P$8,BH33-BI33))</f>
        <v>0</v>
      </c>
      <c r="BK33" s="62">
        <f t="shared" si="5"/>
        <v>0</v>
      </c>
      <c r="BM33" s="44">
        <f t="shared" si="40"/>
        <v>28</v>
      </c>
      <c r="BN33" s="58">
        <f t="shared" si="73"/>
        <v>45139</v>
      </c>
      <c r="BO33" s="62">
        <f t="shared" si="41"/>
        <v>0</v>
      </c>
      <c r="BP33" s="62">
        <f t="shared" si="42"/>
        <v>0</v>
      </c>
      <c r="BQ33" s="62">
        <f t="shared" si="74"/>
        <v>0</v>
      </c>
      <c r="BR33" s="62">
        <f t="shared" si="43"/>
        <v>0</v>
      </c>
      <c r="BS33" s="83">
        <f>IF(H33+Q33+Z33+AI33+AR33+BA33+BJ33+BI33+AZ33+AQ33+AH33+Y33+P33+G33&gt;0,0,IF((BQ33-BR33)&gt;=$G$4+$P$4+$Y$4+$AH$4+$AQ$4+$AZ$4+$BI$4+Summary!$P$8,$G$4+$P$4+$Y$4+$AH$4+$AQ$4+$AZ$4+$BI$4+Summary!$P$8,BQ33-BR33))</f>
        <v>0</v>
      </c>
      <c r="BT33" s="62">
        <f t="shared" si="6"/>
        <v>0</v>
      </c>
      <c r="BV33" s="44">
        <f t="shared" si="44"/>
        <v>28</v>
      </c>
      <c r="BW33" s="58">
        <f t="shared" si="75"/>
        <v>45139</v>
      </c>
      <c r="BX33" s="62">
        <f t="shared" si="45"/>
        <v>0</v>
      </c>
      <c r="BY33" s="62">
        <f t="shared" si="46"/>
        <v>0</v>
      </c>
      <c r="BZ33" s="62">
        <f t="shared" si="76"/>
        <v>0</v>
      </c>
      <c r="CA33" s="62">
        <f t="shared" si="47"/>
        <v>0</v>
      </c>
      <c r="CB33" s="83">
        <f>IF(H33+Q33+Z33+AI33+AR33+BA33+BJ33+BS33+BR33+BI33+AZ33+AQ33+AH33+Y33+P33+G33&gt;0,0,IF((BZ33-CA33)&gt;=$G$4+$P$4+$Y$4+$AH$4+$AQ$4+$AZ$4+$BI$4+$BR$4+Summary!$P$8,$G$4+$P$4+$Y$4+$AH$4+$AQ$4+$AZ$4+$BI$4+$BR$4+Summary!$P$8,BZ33-CA33))</f>
        <v>0</v>
      </c>
      <c r="CC33" s="62">
        <f t="shared" si="7"/>
        <v>0</v>
      </c>
      <c r="CE33" s="44">
        <f t="shared" si="48"/>
        <v>28</v>
      </c>
      <c r="CF33" s="58">
        <f t="shared" si="77"/>
        <v>45139</v>
      </c>
      <c r="CG33" s="62">
        <f t="shared" si="49"/>
        <v>0</v>
      </c>
      <c r="CH33" s="62">
        <f t="shared" si="50"/>
        <v>0</v>
      </c>
      <c r="CI33" s="62">
        <f t="shared" si="78"/>
        <v>0</v>
      </c>
      <c r="CJ33" s="62">
        <f t="shared" si="51"/>
        <v>0</v>
      </c>
      <c r="CK33" s="83">
        <f>IF(H33+Q33+Z33+AI33+AR33+BA33+BJ33+BS33+CB33+CA33+BR33+BI33+AZ33+AQ33+AH33+Y33+P33+G33&gt;0,0,IF((CI33-CJ33)&gt;=$G$4+$P$4+$Y$4+$AH$4+$AQ$4+$AZ$4+$BI$4+$BR$4+$CA$4+Summary!$P$8,$G$4+$P$4+$Y$4+$AH$4+$AQ$4+$AZ$4+$BI$4+$BR$4+$CA$4+Summary!$P$8,CI33-CJ33))</f>
        <v>0</v>
      </c>
      <c r="CL33" s="62">
        <f t="shared" si="8"/>
        <v>0</v>
      </c>
      <c r="CN33" s="44">
        <f t="shared" si="52"/>
        <v>28</v>
      </c>
      <c r="CO33" s="58">
        <f t="shared" si="79"/>
        <v>45139</v>
      </c>
      <c r="CP33" s="62">
        <f t="shared" si="9"/>
        <v>10486.857200911349</v>
      </c>
      <c r="CQ33" s="62">
        <f t="shared" si="10"/>
        <v>146.91958702486707</v>
      </c>
      <c r="CR33" s="62">
        <f t="shared" si="11"/>
        <v>10633.776787936216</v>
      </c>
      <c r="CS33" s="62">
        <f t="shared" si="12"/>
        <v>496</v>
      </c>
      <c r="CT33" s="62">
        <f t="shared" si="13"/>
        <v>328</v>
      </c>
      <c r="CU33" s="62">
        <f t="shared" si="14"/>
        <v>824</v>
      </c>
      <c r="CV33" s="84">
        <f t="shared" si="53"/>
        <v>45139</v>
      </c>
    </row>
    <row r="34" spans="2:100" ht="20" customHeight="1" thickBot="1" x14ac:dyDescent="0.25">
      <c r="B34" s="44">
        <f t="shared" si="54"/>
        <v>29</v>
      </c>
      <c r="C34" s="58">
        <f t="shared" si="56"/>
        <v>45170</v>
      </c>
      <c r="D34" s="62">
        <f t="shared" si="57"/>
        <v>0</v>
      </c>
      <c r="E34" s="62">
        <f t="shared" si="15"/>
        <v>0</v>
      </c>
      <c r="F34" s="62">
        <f t="shared" si="58"/>
        <v>0</v>
      </c>
      <c r="G34" s="62">
        <f t="shared" si="16"/>
        <v>0</v>
      </c>
      <c r="H34" s="83">
        <f t="shared" si="59"/>
        <v>0</v>
      </c>
      <c r="I34" s="62">
        <f t="shared" si="60"/>
        <v>0</v>
      </c>
      <c r="K34" s="44">
        <f t="shared" si="55"/>
        <v>29</v>
      </c>
      <c r="L34" s="58">
        <f t="shared" si="61"/>
        <v>45170</v>
      </c>
      <c r="M34" s="62">
        <f t="shared" si="17"/>
        <v>0</v>
      </c>
      <c r="N34" s="62">
        <f t="shared" si="18"/>
        <v>0</v>
      </c>
      <c r="O34" s="62">
        <f t="shared" si="62"/>
        <v>0</v>
      </c>
      <c r="P34" s="62">
        <f t="shared" si="19"/>
        <v>0</v>
      </c>
      <c r="Q34" s="83">
        <f>IF(H34+G34&gt;0,0,IF((O34-P34)&gt;=$G$4+Summary!$P$8,$G$4+Summary!$P$8,O34-P34))</f>
        <v>0</v>
      </c>
      <c r="R34" s="62">
        <f t="shared" si="0"/>
        <v>0</v>
      </c>
      <c r="T34" s="44">
        <f t="shared" si="20"/>
        <v>29</v>
      </c>
      <c r="U34" s="58">
        <f t="shared" si="63"/>
        <v>45170</v>
      </c>
      <c r="V34" s="62">
        <f t="shared" si="21"/>
        <v>539.60606476752878</v>
      </c>
      <c r="W34" s="62">
        <f t="shared" si="22"/>
        <v>7.7388503122076422</v>
      </c>
      <c r="X34" s="62">
        <f t="shared" si="64"/>
        <v>547.34491507973644</v>
      </c>
      <c r="Y34" s="62">
        <f t="shared" si="23"/>
        <v>120</v>
      </c>
      <c r="Z34" s="83">
        <f>IF(H34+Q34+P34+G34&gt;0,0,IF((X34-Y34)&gt;=$G$4+$P$4+Summary!$P$8,$G$4+$P$4+Summary!$P$8,X34-Y34))</f>
        <v>328</v>
      </c>
      <c r="AA34" s="62">
        <f t="shared" si="1"/>
        <v>448</v>
      </c>
      <c r="AC34" s="44">
        <f t="shared" si="24"/>
        <v>29</v>
      </c>
      <c r="AD34" s="58">
        <f t="shared" si="65"/>
        <v>45170</v>
      </c>
      <c r="AE34" s="62">
        <f t="shared" si="25"/>
        <v>8752.8700454430746</v>
      </c>
      <c r="AF34" s="62">
        <f t="shared" si="26"/>
        <v>122.83194297105115</v>
      </c>
      <c r="AG34" s="62">
        <f t="shared" si="66"/>
        <v>8875.7019884141264</v>
      </c>
      <c r="AH34" s="62">
        <f t="shared" si="27"/>
        <v>340</v>
      </c>
      <c r="AI34" s="83">
        <f>IF(H34+Q34+Z34+Y34+P34+G34&gt;0,0,IF((AG34-AH34)&gt;=$G$4+$P$4+$Y$4+Summary!$P$8,$G$4+$P$4+$Y$4+Summary!$P$8,AG34-AH34))</f>
        <v>0</v>
      </c>
      <c r="AJ34" s="62">
        <f t="shared" si="2"/>
        <v>340</v>
      </c>
      <c r="AL34" s="44">
        <f t="shared" si="28"/>
        <v>29</v>
      </c>
      <c r="AM34" s="58">
        <f t="shared" si="67"/>
        <v>45170</v>
      </c>
      <c r="AN34" s="62">
        <f t="shared" si="29"/>
        <v>517.30067772561188</v>
      </c>
      <c r="AO34" s="62">
        <f t="shared" si="30"/>
        <v>6.7421521663571413</v>
      </c>
      <c r="AP34" s="62">
        <f t="shared" si="68"/>
        <v>524.04282989196906</v>
      </c>
      <c r="AQ34" s="62">
        <f t="shared" si="31"/>
        <v>36</v>
      </c>
      <c r="AR34" s="83">
        <f>IF(H34+Q34+Z34+AI34+AH34+Y34+P34+G34&gt;0,0,IF((AP34-AQ34)&gt;=$G$4+$P$4+$Y$4+$AH$4+Summary!$P$8,$G$4+$P$4+$Y$4+$AH$4+Summary!$P$8,AP34-AQ34))</f>
        <v>0</v>
      </c>
      <c r="AS34" s="62">
        <f t="shared" si="3"/>
        <v>36</v>
      </c>
      <c r="AU34" s="44">
        <f t="shared" si="32"/>
        <v>29</v>
      </c>
      <c r="AV34" s="58">
        <f t="shared" si="69"/>
        <v>45170</v>
      </c>
      <c r="AW34" s="62">
        <f t="shared" si="33"/>
        <v>0</v>
      </c>
      <c r="AX34" s="62">
        <f t="shared" si="34"/>
        <v>0</v>
      </c>
      <c r="AY34" s="62">
        <f t="shared" si="70"/>
        <v>0</v>
      </c>
      <c r="AZ34" s="62">
        <f t="shared" si="35"/>
        <v>0</v>
      </c>
      <c r="BA34" s="83">
        <f>IF(H34+Q34+Z34+AI34+AR34+AQ34+AH34+Y34+P34+G34&gt;0,0,IF((AY34-AZ34)&gt;=$G$4+$P$4+$Y$4+$AH$4+$AQ$4+Summary!$P$8,$G$4+$P$4+$Y$4+$AH$4+$AQ$4+Summary!$P$8,AY34-AZ34))</f>
        <v>0</v>
      </c>
      <c r="BB34" s="62">
        <f t="shared" si="4"/>
        <v>0</v>
      </c>
      <c r="BD34" s="44">
        <f t="shared" si="36"/>
        <v>29</v>
      </c>
      <c r="BE34" s="58">
        <f t="shared" si="71"/>
        <v>45170</v>
      </c>
      <c r="BF34" s="62">
        <f t="shared" si="37"/>
        <v>0</v>
      </c>
      <c r="BG34" s="62">
        <f t="shared" si="38"/>
        <v>0</v>
      </c>
      <c r="BH34" s="62">
        <f t="shared" si="72"/>
        <v>0</v>
      </c>
      <c r="BI34" s="62">
        <f t="shared" si="39"/>
        <v>0</v>
      </c>
      <c r="BJ34" s="83">
        <f>IF(H34+Q34+Z34+AI34+AR34+BA34+AZ34+AQ34+AH34+Y34+P34+G34&gt;0,0,IF((BH34-BI34)&gt;=$G$4+$P$4+$Y$4+$AH$4+$AQ$4+$AZ$4+Summary!$P$8,$G$4+$P$4+$Y$4+$AH$4+$AQ$4+$AZ$4+Summary!$P$8,BH34-BI34))</f>
        <v>0</v>
      </c>
      <c r="BK34" s="62">
        <f t="shared" si="5"/>
        <v>0</v>
      </c>
      <c r="BM34" s="44">
        <f t="shared" si="40"/>
        <v>29</v>
      </c>
      <c r="BN34" s="58">
        <f t="shared" si="73"/>
        <v>45170</v>
      </c>
      <c r="BO34" s="62">
        <f t="shared" si="41"/>
        <v>0</v>
      </c>
      <c r="BP34" s="62">
        <f t="shared" si="42"/>
        <v>0</v>
      </c>
      <c r="BQ34" s="62">
        <f t="shared" si="74"/>
        <v>0</v>
      </c>
      <c r="BR34" s="62">
        <f t="shared" si="43"/>
        <v>0</v>
      </c>
      <c r="BS34" s="83">
        <f>IF(H34+Q34+Z34+AI34+AR34+BA34+BJ34+BI34+AZ34+AQ34+AH34+Y34+P34+G34&gt;0,0,IF((BQ34-BR34)&gt;=$G$4+$P$4+$Y$4+$AH$4+$AQ$4+$AZ$4+$BI$4+Summary!$P$8,$G$4+$P$4+$Y$4+$AH$4+$AQ$4+$AZ$4+$BI$4+Summary!$P$8,BQ34-BR34))</f>
        <v>0</v>
      </c>
      <c r="BT34" s="62">
        <f t="shared" si="6"/>
        <v>0</v>
      </c>
      <c r="BV34" s="44">
        <f t="shared" si="44"/>
        <v>29</v>
      </c>
      <c r="BW34" s="58">
        <f t="shared" si="75"/>
        <v>45170</v>
      </c>
      <c r="BX34" s="62">
        <f t="shared" si="45"/>
        <v>0</v>
      </c>
      <c r="BY34" s="62">
        <f t="shared" si="46"/>
        <v>0</v>
      </c>
      <c r="BZ34" s="62">
        <f t="shared" si="76"/>
        <v>0</v>
      </c>
      <c r="CA34" s="62">
        <f t="shared" si="47"/>
        <v>0</v>
      </c>
      <c r="CB34" s="83">
        <f>IF(H34+Q34+Z34+AI34+AR34+BA34+BJ34+BS34+BR34+BI34+AZ34+AQ34+AH34+Y34+P34+G34&gt;0,0,IF((BZ34-CA34)&gt;=$G$4+$P$4+$Y$4+$AH$4+$AQ$4+$AZ$4+$BI$4+$BR$4+Summary!$P$8,$G$4+$P$4+$Y$4+$AH$4+$AQ$4+$AZ$4+$BI$4+$BR$4+Summary!$P$8,BZ34-CA34))</f>
        <v>0</v>
      </c>
      <c r="CC34" s="62">
        <f t="shared" si="7"/>
        <v>0</v>
      </c>
      <c r="CE34" s="44">
        <f t="shared" si="48"/>
        <v>29</v>
      </c>
      <c r="CF34" s="58">
        <f t="shared" si="77"/>
        <v>45170</v>
      </c>
      <c r="CG34" s="62">
        <f t="shared" si="49"/>
        <v>0</v>
      </c>
      <c r="CH34" s="62">
        <f t="shared" si="50"/>
        <v>0</v>
      </c>
      <c r="CI34" s="62">
        <f t="shared" si="78"/>
        <v>0</v>
      </c>
      <c r="CJ34" s="62">
        <f t="shared" si="51"/>
        <v>0</v>
      </c>
      <c r="CK34" s="83">
        <f>IF(H34+Q34+Z34+AI34+AR34+BA34+BJ34+BS34+CB34+CA34+BR34+BI34+AZ34+AQ34+AH34+Y34+P34+G34&gt;0,0,IF((CI34-CJ34)&gt;=$G$4+$P$4+$Y$4+$AH$4+$AQ$4+$AZ$4+$BI$4+$BR$4+$CA$4+Summary!$P$8,$G$4+$P$4+$Y$4+$AH$4+$AQ$4+$AZ$4+$BI$4+$BR$4+$CA$4+Summary!$P$8,CI34-CJ34))</f>
        <v>0</v>
      </c>
      <c r="CL34" s="62">
        <f t="shared" si="8"/>
        <v>0</v>
      </c>
      <c r="CN34" s="44">
        <f t="shared" si="52"/>
        <v>29</v>
      </c>
      <c r="CO34" s="58">
        <f t="shared" si="79"/>
        <v>45170</v>
      </c>
      <c r="CP34" s="62">
        <f t="shared" si="9"/>
        <v>9809.7767879362164</v>
      </c>
      <c r="CQ34" s="62">
        <f t="shared" si="10"/>
        <v>137.31294544961591</v>
      </c>
      <c r="CR34" s="62">
        <f t="shared" si="11"/>
        <v>9947.089733385832</v>
      </c>
      <c r="CS34" s="62">
        <f t="shared" si="12"/>
        <v>496</v>
      </c>
      <c r="CT34" s="62">
        <f t="shared" si="13"/>
        <v>328</v>
      </c>
      <c r="CU34" s="62">
        <f t="shared" si="14"/>
        <v>824</v>
      </c>
      <c r="CV34" s="84">
        <f t="shared" si="53"/>
        <v>45170</v>
      </c>
    </row>
    <row r="35" spans="2:100" ht="20" customHeight="1" thickBot="1" x14ac:dyDescent="0.25">
      <c r="B35" s="44">
        <f t="shared" si="54"/>
        <v>30</v>
      </c>
      <c r="C35" s="58">
        <f t="shared" si="56"/>
        <v>45200</v>
      </c>
      <c r="D35" s="62">
        <f t="shared" si="57"/>
        <v>0</v>
      </c>
      <c r="E35" s="62">
        <f t="shared" si="15"/>
        <v>0</v>
      </c>
      <c r="F35" s="62">
        <f t="shared" si="58"/>
        <v>0</v>
      </c>
      <c r="G35" s="62">
        <f t="shared" si="16"/>
        <v>0</v>
      </c>
      <c r="H35" s="83">
        <f t="shared" si="59"/>
        <v>0</v>
      </c>
      <c r="I35" s="62">
        <f t="shared" si="60"/>
        <v>0</v>
      </c>
      <c r="K35" s="44">
        <f t="shared" si="55"/>
        <v>30</v>
      </c>
      <c r="L35" s="58">
        <f t="shared" si="61"/>
        <v>45200</v>
      </c>
      <c r="M35" s="62">
        <f t="shared" si="17"/>
        <v>0</v>
      </c>
      <c r="N35" s="62">
        <f t="shared" si="18"/>
        <v>0</v>
      </c>
      <c r="O35" s="62">
        <f t="shared" si="62"/>
        <v>0</v>
      </c>
      <c r="P35" s="62">
        <f t="shared" si="19"/>
        <v>0</v>
      </c>
      <c r="Q35" s="83">
        <f>IF(H35+G35&gt;0,0,IF((O35-P35)&gt;=$G$4+Summary!$P$8,$G$4+Summary!$P$8,O35-P35))</f>
        <v>0</v>
      </c>
      <c r="R35" s="62">
        <f t="shared" si="0"/>
        <v>0</v>
      </c>
      <c r="T35" s="44">
        <f t="shared" si="20"/>
        <v>30</v>
      </c>
      <c r="U35" s="58">
        <f t="shared" si="63"/>
        <v>45200</v>
      </c>
      <c r="V35" s="62">
        <f t="shared" si="21"/>
        <v>99.344915079736438</v>
      </c>
      <c r="W35" s="62">
        <f t="shared" si="22"/>
        <v>1.4247716571018867</v>
      </c>
      <c r="X35" s="62">
        <f t="shared" si="64"/>
        <v>100.76968673683832</v>
      </c>
      <c r="Y35" s="62">
        <f t="shared" si="23"/>
        <v>100.76968673683832</v>
      </c>
      <c r="Z35" s="83">
        <f>IF(H35+Q35+P35+G35&gt;0,0,IF((X35-Y35)&gt;=$G$4+$P$4+Summary!$P$8,$G$4+$P$4+Summary!$P$8,X35-Y35))</f>
        <v>0</v>
      </c>
      <c r="AA35" s="62">
        <f t="shared" si="1"/>
        <v>100.76968673683832</v>
      </c>
      <c r="AC35" s="44">
        <f t="shared" si="24"/>
        <v>30</v>
      </c>
      <c r="AD35" s="58">
        <f t="shared" si="65"/>
        <v>45200</v>
      </c>
      <c r="AE35" s="62">
        <f t="shared" si="25"/>
        <v>8535.7019884141264</v>
      </c>
      <c r="AF35" s="62">
        <f t="shared" si="26"/>
        <v>119.78435123741157</v>
      </c>
      <c r="AG35" s="62">
        <f t="shared" si="66"/>
        <v>8655.4863396515375</v>
      </c>
      <c r="AH35" s="62">
        <f t="shared" si="27"/>
        <v>340</v>
      </c>
      <c r="AI35" s="83">
        <f>IF(H35+Q35+Z35+Y35+P35+G35&gt;0,0,IF((AG35-AH35)&gt;=$G$4+$P$4+$Y$4+Summary!$P$8,$G$4+$P$4+$Y$4+Summary!$P$8,AG35-AH35))</f>
        <v>0</v>
      </c>
      <c r="AJ35" s="62">
        <f t="shared" si="2"/>
        <v>340</v>
      </c>
      <c r="AL35" s="44">
        <f t="shared" si="28"/>
        <v>30</v>
      </c>
      <c r="AM35" s="58">
        <f t="shared" si="67"/>
        <v>45200</v>
      </c>
      <c r="AN35" s="62">
        <f t="shared" si="29"/>
        <v>488.04282989196906</v>
      </c>
      <c r="AO35" s="62">
        <f t="shared" si="30"/>
        <v>6.3608248829253311</v>
      </c>
      <c r="AP35" s="62">
        <f t="shared" si="68"/>
        <v>494.40365477489439</v>
      </c>
      <c r="AQ35" s="62">
        <f t="shared" si="31"/>
        <v>36</v>
      </c>
      <c r="AR35" s="83">
        <f>IF(H35+Q35+Z35+AI35+AH35+Y35+P35+G35&gt;0,0,IF((AP35-AQ35)&gt;=$G$4+$P$4+$Y$4+$AH$4+Summary!$P$8,$G$4+$P$4+$Y$4+$AH$4+Summary!$P$8,AP35-AQ35))</f>
        <v>0</v>
      </c>
      <c r="AS35" s="62">
        <f t="shared" si="3"/>
        <v>36</v>
      </c>
      <c r="AU35" s="44">
        <f t="shared" si="32"/>
        <v>30</v>
      </c>
      <c r="AV35" s="58">
        <f t="shared" si="69"/>
        <v>45200</v>
      </c>
      <c r="AW35" s="62">
        <f t="shared" si="33"/>
        <v>0</v>
      </c>
      <c r="AX35" s="62">
        <f t="shared" si="34"/>
        <v>0</v>
      </c>
      <c r="AY35" s="62">
        <f t="shared" si="70"/>
        <v>0</v>
      </c>
      <c r="AZ35" s="62">
        <f t="shared" si="35"/>
        <v>0</v>
      </c>
      <c r="BA35" s="83">
        <f>IF(H35+Q35+Z35+AI35+AR35+AQ35+AH35+Y35+P35+G35&gt;0,0,IF((AY35-AZ35)&gt;=$G$4+$P$4+$Y$4+$AH$4+$AQ$4+Summary!$P$8,$G$4+$P$4+$Y$4+$AH$4+$AQ$4+Summary!$P$8,AY35-AZ35))</f>
        <v>0</v>
      </c>
      <c r="BB35" s="62">
        <f t="shared" si="4"/>
        <v>0</v>
      </c>
      <c r="BD35" s="44">
        <f t="shared" si="36"/>
        <v>30</v>
      </c>
      <c r="BE35" s="58">
        <f t="shared" si="71"/>
        <v>45200</v>
      </c>
      <c r="BF35" s="62">
        <f t="shared" si="37"/>
        <v>0</v>
      </c>
      <c r="BG35" s="62">
        <f t="shared" si="38"/>
        <v>0</v>
      </c>
      <c r="BH35" s="62">
        <f t="shared" si="72"/>
        <v>0</v>
      </c>
      <c r="BI35" s="62">
        <f t="shared" si="39"/>
        <v>0</v>
      </c>
      <c r="BJ35" s="83">
        <f>IF(H35+Q35+Z35+AI35+AR35+BA35+AZ35+AQ35+AH35+Y35+P35+G35&gt;0,0,IF((BH35-BI35)&gt;=$G$4+$P$4+$Y$4+$AH$4+$AQ$4+$AZ$4+Summary!$P$8,$G$4+$P$4+$Y$4+$AH$4+$AQ$4+$AZ$4+Summary!$P$8,BH35-BI35))</f>
        <v>0</v>
      </c>
      <c r="BK35" s="62">
        <f t="shared" si="5"/>
        <v>0</v>
      </c>
      <c r="BM35" s="44">
        <f t="shared" si="40"/>
        <v>30</v>
      </c>
      <c r="BN35" s="58">
        <f t="shared" si="73"/>
        <v>45200</v>
      </c>
      <c r="BO35" s="62">
        <f t="shared" si="41"/>
        <v>0</v>
      </c>
      <c r="BP35" s="62">
        <f t="shared" si="42"/>
        <v>0</v>
      </c>
      <c r="BQ35" s="62">
        <f t="shared" si="74"/>
        <v>0</v>
      </c>
      <c r="BR35" s="62">
        <f t="shared" si="43"/>
        <v>0</v>
      </c>
      <c r="BS35" s="83">
        <f>IF(H35+Q35+Z35+AI35+AR35+BA35+BJ35+BI35+AZ35+AQ35+AH35+Y35+P35+G35&gt;0,0,IF((BQ35-BR35)&gt;=$G$4+$P$4+$Y$4+$AH$4+$AQ$4+$AZ$4+$BI$4+Summary!$P$8,$G$4+$P$4+$Y$4+$AH$4+$AQ$4+$AZ$4+$BI$4+Summary!$P$8,BQ35-BR35))</f>
        <v>0</v>
      </c>
      <c r="BT35" s="62">
        <f t="shared" si="6"/>
        <v>0</v>
      </c>
      <c r="BV35" s="44">
        <f t="shared" si="44"/>
        <v>30</v>
      </c>
      <c r="BW35" s="58">
        <f t="shared" si="75"/>
        <v>45200</v>
      </c>
      <c r="BX35" s="62">
        <f t="shared" si="45"/>
        <v>0</v>
      </c>
      <c r="BY35" s="62">
        <f t="shared" si="46"/>
        <v>0</v>
      </c>
      <c r="BZ35" s="62">
        <f t="shared" si="76"/>
        <v>0</v>
      </c>
      <c r="CA35" s="62">
        <f t="shared" si="47"/>
        <v>0</v>
      </c>
      <c r="CB35" s="83">
        <f>IF(H35+Q35+Z35+AI35+AR35+BA35+BJ35+BS35+BR35+BI35+AZ35+AQ35+AH35+Y35+P35+G35&gt;0,0,IF((BZ35-CA35)&gt;=$G$4+$P$4+$Y$4+$AH$4+$AQ$4+$AZ$4+$BI$4+$BR$4+Summary!$P$8,$G$4+$P$4+$Y$4+$AH$4+$AQ$4+$AZ$4+$BI$4+$BR$4+Summary!$P$8,BZ35-CA35))</f>
        <v>0</v>
      </c>
      <c r="CC35" s="62">
        <f t="shared" si="7"/>
        <v>0</v>
      </c>
      <c r="CE35" s="44">
        <f t="shared" si="48"/>
        <v>30</v>
      </c>
      <c r="CF35" s="58">
        <f t="shared" si="77"/>
        <v>45200</v>
      </c>
      <c r="CG35" s="62">
        <f t="shared" si="49"/>
        <v>0</v>
      </c>
      <c r="CH35" s="62">
        <f t="shared" si="50"/>
        <v>0</v>
      </c>
      <c r="CI35" s="62">
        <f t="shared" si="78"/>
        <v>0</v>
      </c>
      <c r="CJ35" s="62">
        <f t="shared" si="51"/>
        <v>0</v>
      </c>
      <c r="CK35" s="83">
        <f>IF(H35+Q35+Z35+AI35+AR35+BA35+BJ35+BS35+CB35+CA35+BR35+BI35+AZ35+AQ35+AH35+Y35+P35+G35&gt;0,0,IF((CI35-CJ35)&gt;=$G$4+$P$4+$Y$4+$AH$4+$AQ$4+$AZ$4+$BI$4+$BR$4+$CA$4+Summary!$P$8,$G$4+$P$4+$Y$4+$AH$4+$AQ$4+$AZ$4+$BI$4+$BR$4+$CA$4+Summary!$P$8,CI35-CJ35))</f>
        <v>0</v>
      </c>
      <c r="CL35" s="62">
        <f t="shared" si="8"/>
        <v>0</v>
      </c>
      <c r="CN35" s="44">
        <f t="shared" si="52"/>
        <v>30</v>
      </c>
      <c r="CO35" s="58">
        <f t="shared" si="79"/>
        <v>45200</v>
      </c>
      <c r="CP35" s="62">
        <f t="shared" si="9"/>
        <v>9123.089733385832</v>
      </c>
      <c r="CQ35" s="62">
        <f t="shared" si="10"/>
        <v>127.56994777743878</v>
      </c>
      <c r="CR35" s="62">
        <f t="shared" si="11"/>
        <v>9250.6596811632699</v>
      </c>
      <c r="CS35" s="62">
        <f t="shared" si="12"/>
        <v>476.76968673683831</v>
      </c>
      <c r="CT35" s="62">
        <f t="shared" si="13"/>
        <v>0</v>
      </c>
      <c r="CU35" s="62">
        <f t="shared" si="14"/>
        <v>476.76968673683831</v>
      </c>
      <c r="CV35" s="84">
        <f t="shared" si="53"/>
        <v>45200</v>
      </c>
    </row>
    <row r="36" spans="2:100" ht="20" customHeight="1" thickBot="1" x14ac:dyDescent="0.25">
      <c r="B36" s="44">
        <f t="shared" si="54"/>
        <v>31</v>
      </c>
      <c r="C36" s="58">
        <f t="shared" si="56"/>
        <v>45231</v>
      </c>
      <c r="D36" s="62">
        <f t="shared" si="57"/>
        <v>0</v>
      </c>
      <c r="E36" s="62">
        <f t="shared" si="15"/>
        <v>0</v>
      </c>
      <c r="F36" s="62">
        <f t="shared" si="58"/>
        <v>0</v>
      </c>
      <c r="G36" s="62">
        <f t="shared" si="16"/>
        <v>0</v>
      </c>
      <c r="H36" s="83">
        <f t="shared" si="59"/>
        <v>0</v>
      </c>
      <c r="I36" s="62">
        <f t="shared" si="60"/>
        <v>0</v>
      </c>
      <c r="K36" s="44">
        <f t="shared" si="55"/>
        <v>31</v>
      </c>
      <c r="L36" s="58">
        <f t="shared" si="61"/>
        <v>45231</v>
      </c>
      <c r="M36" s="62">
        <f t="shared" si="17"/>
        <v>0</v>
      </c>
      <c r="N36" s="62">
        <f t="shared" si="18"/>
        <v>0</v>
      </c>
      <c r="O36" s="62">
        <f t="shared" si="62"/>
        <v>0</v>
      </c>
      <c r="P36" s="62">
        <f t="shared" si="19"/>
        <v>0</v>
      </c>
      <c r="Q36" s="83">
        <f>IF(H36+G36&gt;0,0,IF((O36-P36)&gt;=$G$4+Summary!$P$8,$G$4+Summary!$P$8,O36-P36))</f>
        <v>0</v>
      </c>
      <c r="R36" s="62">
        <f t="shared" si="0"/>
        <v>0</v>
      </c>
      <c r="T36" s="44">
        <f t="shared" si="20"/>
        <v>31</v>
      </c>
      <c r="U36" s="58">
        <f t="shared" si="63"/>
        <v>45231</v>
      </c>
      <c r="V36" s="62">
        <f t="shared" si="21"/>
        <v>0</v>
      </c>
      <c r="W36" s="62">
        <f t="shared" si="22"/>
        <v>0</v>
      </c>
      <c r="X36" s="62">
        <f t="shared" si="64"/>
        <v>0</v>
      </c>
      <c r="Y36" s="62">
        <f t="shared" si="23"/>
        <v>0</v>
      </c>
      <c r="Z36" s="83">
        <f>IF(H36+Q36+P36+G36&gt;0,0,IF((X36-Y36)&gt;=$G$4+$P$4+Summary!$P$8,$G$4+$P$4+Summary!$P$8,X36-Y36))</f>
        <v>0</v>
      </c>
      <c r="AA36" s="62">
        <f t="shared" si="1"/>
        <v>0</v>
      </c>
      <c r="AC36" s="44">
        <f t="shared" si="24"/>
        <v>31</v>
      </c>
      <c r="AD36" s="58">
        <f t="shared" si="65"/>
        <v>45231</v>
      </c>
      <c r="AE36" s="62">
        <f t="shared" si="25"/>
        <v>8315.4863396515375</v>
      </c>
      <c r="AF36" s="62">
        <f t="shared" si="26"/>
        <v>116.69399163310992</v>
      </c>
      <c r="AG36" s="62">
        <f t="shared" si="66"/>
        <v>8432.1803312846478</v>
      </c>
      <c r="AH36" s="62">
        <f t="shared" si="27"/>
        <v>340</v>
      </c>
      <c r="AI36" s="83">
        <f>IF(H36+Q36+Z36+Y36+P36+G36&gt;0,0,IF((AG36-AH36)&gt;=$G$4+$P$4+$Y$4+Summary!$P$8,$G$4+$P$4+$Y$4+Summary!$P$8,AG36-AH36))</f>
        <v>448</v>
      </c>
      <c r="AJ36" s="62">
        <f t="shared" si="2"/>
        <v>788</v>
      </c>
      <c r="AL36" s="44">
        <f t="shared" si="28"/>
        <v>31</v>
      </c>
      <c r="AM36" s="58">
        <f t="shared" si="67"/>
        <v>45231</v>
      </c>
      <c r="AN36" s="62">
        <f t="shared" si="29"/>
        <v>458.40365477489439</v>
      </c>
      <c r="AO36" s="62">
        <f t="shared" si="30"/>
        <v>5.9745276338994566</v>
      </c>
      <c r="AP36" s="62">
        <f t="shared" si="68"/>
        <v>464.37818240879386</v>
      </c>
      <c r="AQ36" s="62">
        <f t="shared" si="31"/>
        <v>36</v>
      </c>
      <c r="AR36" s="83">
        <f>IF(H36+Q36+Z36+AI36+AH36+Y36+P36+G36&gt;0,0,IF((AP36-AQ36)&gt;=$G$4+$P$4+$Y$4+$AH$4+Summary!$P$8,$G$4+$P$4+$Y$4+$AH$4+Summary!$P$8,AP36-AQ36))</f>
        <v>0</v>
      </c>
      <c r="AS36" s="62">
        <f t="shared" si="3"/>
        <v>36</v>
      </c>
      <c r="AU36" s="44">
        <f t="shared" si="32"/>
        <v>31</v>
      </c>
      <c r="AV36" s="58">
        <f t="shared" si="69"/>
        <v>45231</v>
      </c>
      <c r="AW36" s="62">
        <f t="shared" si="33"/>
        <v>0</v>
      </c>
      <c r="AX36" s="62">
        <f t="shared" si="34"/>
        <v>0</v>
      </c>
      <c r="AY36" s="62">
        <f t="shared" si="70"/>
        <v>0</v>
      </c>
      <c r="AZ36" s="62">
        <f t="shared" si="35"/>
        <v>0</v>
      </c>
      <c r="BA36" s="83">
        <f>IF(H36+Q36+Z36+AI36+AR36+AQ36+AH36+Y36+P36+G36&gt;0,0,IF((AY36-AZ36)&gt;=$G$4+$P$4+$Y$4+$AH$4+$AQ$4+Summary!$P$8,$G$4+$P$4+$Y$4+$AH$4+$AQ$4+Summary!$P$8,AY36-AZ36))</f>
        <v>0</v>
      </c>
      <c r="BB36" s="62">
        <f t="shared" si="4"/>
        <v>0</v>
      </c>
      <c r="BD36" s="44">
        <f t="shared" si="36"/>
        <v>31</v>
      </c>
      <c r="BE36" s="58">
        <f t="shared" si="71"/>
        <v>45231</v>
      </c>
      <c r="BF36" s="62">
        <f t="shared" si="37"/>
        <v>0</v>
      </c>
      <c r="BG36" s="62">
        <f t="shared" si="38"/>
        <v>0</v>
      </c>
      <c r="BH36" s="62">
        <f t="shared" si="72"/>
        <v>0</v>
      </c>
      <c r="BI36" s="62">
        <f t="shared" si="39"/>
        <v>0</v>
      </c>
      <c r="BJ36" s="83">
        <f>IF(H36+Q36+Z36+AI36+AR36+BA36+AZ36+AQ36+AH36+Y36+P36+G36&gt;0,0,IF((BH36-BI36)&gt;=$G$4+$P$4+$Y$4+$AH$4+$AQ$4+$AZ$4+Summary!$P$8,$G$4+$P$4+$Y$4+$AH$4+$AQ$4+$AZ$4+Summary!$P$8,BH36-BI36))</f>
        <v>0</v>
      </c>
      <c r="BK36" s="62">
        <f t="shared" si="5"/>
        <v>0</v>
      </c>
      <c r="BM36" s="44">
        <f t="shared" si="40"/>
        <v>31</v>
      </c>
      <c r="BN36" s="58">
        <f t="shared" si="73"/>
        <v>45231</v>
      </c>
      <c r="BO36" s="62">
        <f t="shared" si="41"/>
        <v>0</v>
      </c>
      <c r="BP36" s="62">
        <f t="shared" si="42"/>
        <v>0</v>
      </c>
      <c r="BQ36" s="62">
        <f t="shared" si="74"/>
        <v>0</v>
      </c>
      <c r="BR36" s="62">
        <f t="shared" si="43"/>
        <v>0</v>
      </c>
      <c r="BS36" s="83">
        <f>IF(H36+Q36+Z36+AI36+AR36+BA36+BJ36+BI36+AZ36+AQ36+AH36+Y36+P36+G36&gt;0,0,IF((BQ36-BR36)&gt;=$G$4+$P$4+$Y$4+$AH$4+$AQ$4+$AZ$4+$BI$4+Summary!$P$8,$G$4+$P$4+$Y$4+$AH$4+$AQ$4+$AZ$4+$BI$4+Summary!$P$8,BQ36-BR36))</f>
        <v>0</v>
      </c>
      <c r="BT36" s="62">
        <f t="shared" si="6"/>
        <v>0</v>
      </c>
      <c r="BV36" s="44">
        <f t="shared" si="44"/>
        <v>31</v>
      </c>
      <c r="BW36" s="58">
        <f t="shared" si="75"/>
        <v>45231</v>
      </c>
      <c r="BX36" s="62">
        <f t="shared" si="45"/>
        <v>0</v>
      </c>
      <c r="BY36" s="62">
        <f t="shared" si="46"/>
        <v>0</v>
      </c>
      <c r="BZ36" s="62">
        <f t="shared" si="76"/>
        <v>0</v>
      </c>
      <c r="CA36" s="62">
        <f t="shared" si="47"/>
        <v>0</v>
      </c>
      <c r="CB36" s="83">
        <f>IF(H36+Q36+Z36+AI36+AR36+BA36+BJ36+BS36+BR36+BI36+AZ36+AQ36+AH36+Y36+P36+G36&gt;0,0,IF((BZ36-CA36)&gt;=$G$4+$P$4+$Y$4+$AH$4+$AQ$4+$AZ$4+$BI$4+$BR$4+Summary!$P$8,$G$4+$P$4+$Y$4+$AH$4+$AQ$4+$AZ$4+$BI$4+$BR$4+Summary!$P$8,BZ36-CA36))</f>
        <v>0</v>
      </c>
      <c r="CC36" s="62">
        <f t="shared" si="7"/>
        <v>0</v>
      </c>
      <c r="CE36" s="44">
        <f t="shared" si="48"/>
        <v>31</v>
      </c>
      <c r="CF36" s="58">
        <f t="shared" si="77"/>
        <v>45231</v>
      </c>
      <c r="CG36" s="62">
        <f t="shared" si="49"/>
        <v>0</v>
      </c>
      <c r="CH36" s="62">
        <f t="shared" si="50"/>
        <v>0</v>
      </c>
      <c r="CI36" s="62">
        <f t="shared" si="78"/>
        <v>0</v>
      </c>
      <c r="CJ36" s="62">
        <f t="shared" si="51"/>
        <v>0</v>
      </c>
      <c r="CK36" s="83">
        <f>IF(H36+Q36+Z36+AI36+AR36+BA36+BJ36+BS36+CB36+CA36+BR36+BI36+AZ36+AQ36+AH36+Y36+P36+G36&gt;0,0,IF((CI36-CJ36)&gt;=$G$4+$P$4+$Y$4+$AH$4+$AQ$4+$AZ$4+$BI$4+$BR$4+$CA$4+Summary!$P$8,$G$4+$P$4+$Y$4+$AH$4+$AQ$4+$AZ$4+$BI$4+$BR$4+$CA$4+Summary!$P$8,CI36-CJ36))</f>
        <v>0</v>
      </c>
      <c r="CL36" s="62">
        <f t="shared" si="8"/>
        <v>0</v>
      </c>
      <c r="CN36" s="44">
        <f t="shared" si="52"/>
        <v>31</v>
      </c>
      <c r="CO36" s="58">
        <f t="shared" si="79"/>
        <v>45231</v>
      </c>
      <c r="CP36" s="62">
        <f t="shared" si="9"/>
        <v>8773.8899944264322</v>
      </c>
      <c r="CQ36" s="62">
        <f t="shared" si="10"/>
        <v>122.66851926700937</v>
      </c>
      <c r="CR36" s="62">
        <f t="shared" si="11"/>
        <v>8896.5585136934424</v>
      </c>
      <c r="CS36" s="62">
        <f t="shared" si="12"/>
        <v>376</v>
      </c>
      <c r="CT36" s="62">
        <f t="shared" si="13"/>
        <v>448</v>
      </c>
      <c r="CU36" s="62">
        <f t="shared" si="14"/>
        <v>824</v>
      </c>
      <c r="CV36" s="84">
        <f t="shared" si="53"/>
        <v>45231</v>
      </c>
    </row>
    <row r="37" spans="2:100" ht="20" customHeight="1" thickBot="1" x14ac:dyDescent="0.25">
      <c r="B37" s="44">
        <f t="shared" si="54"/>
        <v>32</v>
      </c>
      <c r="C37" s="58">
        <f t="shared" si="56"/>
        <v>45261</v>
      </c>
      <c r="D37" s="62">
        <f t="shared" si="57"/>
        <v>0</v>
      </c>
      <c r="E37" s="62">
        <f t="shared" si="15"/>
        <v>0</v>
      </c>
      <c r="F37" s="62">
        <f t="shared" si="58"/>
        <v>0</v>
      </c>
      <c r="G37" s="62">
        <f t="shared" si="16"/>
        <v>0</v>
      </c>
      <c r="H37" s="83">
        <f t="shared" si="59"/>
        <v>0</v>
      </c>
      <c r="I37" s="62">
        <f t="shared" si="60"/>
        <v>0</v>
      </c>
      <c r="K37" s="44">
        <f t="shared" si="55"/>
        <v>32</v>
      </c>
      <c r="L37" s="58">
        <f t="shared" si="61"/>
        <v>45261</v>
      </c>
      <c r="M37" s="62">
        <f t="shared" si="17"/>
        <v>0</v>
      </c>
      <c r="N37" s="62">
        <f t="shared" si="18"/>
        <v>0</v>
      </c>
      <c r="O37" s="62">
        <f t="shared" si="62"/>
        <v>0</v>
      </c>
      <c r="P37" s="62">
        <f t="shared" si="19"/>
        <v>0</v>
      </c>
      <c r="Q37" s="83">
        <f>IF(H37+G37&gt;0,0,IF((O37-P37)&gt;=$G$4+Summary!$P$8,$G$4+Summary!$P$8,O37-P37))</f>
        <v>0</v>
      </c>
      <c r="R37" s="62">
        <f t="shared" si="0"/>
        <v>0</v>
      </c>
      <c r="T37" s="44">
        <f t="shared" si="20"/>
        <v>32</v>
      </c>
      <c r="U37" s="58">
        <f t="shared" si="63"/>
        <v>45261</v>
      </c>
      <c r="V37" s="62">
        <f t="shared" si="21"/>
        <v>0</v>
      </c>
      <c r="W37" s="62">
        <f t="shared" si="22"/>
        <v>0</v>
      </c>
      <c r="X37" s="62">
        <f t="shared" si="64"/>
        <v>0</v>
      </c>
      <c r="Y37" s="62">
        <f t="shared" si="23"/>
        <v>0</v>
      </c>
      <c r="Z37" s="83">
        <f>IF(H37+Q37+P37+G37&gt;0,0,IF((X37-Y37)&gt;=$G$4+$P$4+Summary!$P$8,$G$4+$P$4+Summary!$P$8,X37-Y37))</f>
        <v>0</v>
      </c>
      <c r="AA37" s="62">
        <f t="shared" si="1"/>
        <v>0</v>
      </c>
      <c r="AC37" s="44">
        <f t="shared" si="24"/>
        <v>32</v>
      </c>
      <c r="AD37" s="58">
        <f t="shared" si="65"/>
        <v>45261</v>
      </c>
      <c r="AE37" s="62">
        <f t="shared" si="25"/>
        <v>7644.1803312846478</v>
      </c>
      <c r="AF37" s="62">
        <f t="shared" si="26"/>
        <v>107.2733306490279</v>
      </c>
      <c r="AG37" s="62">
        <f t="shared" si="66"/>
        <v>7751.4536619336759</v>
      </c>
      <c r="AH37" s="62">
        <f t="shared" si="27"/>
        <v>340</v>
      </c>
      <c r="AI37" s="83">
        <f>IF(H37+Q37+Z37+Y37+P37+G37&gt;0,0,IF((AG37-AH37)&gt;=$G$4+$P$4+$Y$4+Summary!$P$8,$G$4+$P$4+$Y$4+Summary!$P$8,AG37-AH37))</f>
        <v>448</v>
      </c>
      <c r="AJ37" s="62">
        <f t="shared" si="2"/>
        <v>788</v>
      </c>
      <c r="AL37" s="44">
        <f t="shared" si="28"/>
        <v>32</v>
      </c>
      <c r="AM37" s="58">
        <f t="shared" si="67"/>
        <v>45261</v>
      </c>
      <c r="AN37" s="62">
        <f t="shared" si="29"/>
        <v>428.37818240879386</v>
      </c>
      <c r="AO37" s="62">
        <f t="shared" si="30"/>
        <v>5.5831956440612807</v>
      </c>
      <c r="AP37" s="62">
        <f t="shared" si="68"/>
        <v>433.96137805285514</v>
      </c>
      <c r="AQ37" s="62">
        <f t="shared" si="31"/>
        <v>36</v>
      </c>
      <c r="AR37" s="83">
        <f>IF(H37+Q37+Z37+AI37+AH37+Y37+P37+G37&gt;0,0,IF((AP37-AQ37)&gt;=$G$4+$P$4+$Y$4+$AH$4+Summary!$P$8,$G$4+$P$4+$Y$4+$AH$4+Summary!$P$8,AP37-AQ37))</f>
        <v>0</v>
      </c>
      <c r="AS37" s="62">
        <f t="shared" si="3"/>
        <v>36</v>
      </c>
      <c r="AU37" s="44">
        <f t="shared" si="32"/>
        <v>32</v>
      </c>
      <c r="AV37" s="58">
        <f t="shared" si="69"/>
        <v>45261</v>
      </c>
      <c r="AW37" s="62">
        <f t="shared" si="33"/>
        <v>0</v>
      </c>
      <c r="AX37" s="62">
        <f t="shared" si="34"/>
        <v>0</v>
      </c>
      <c r="AY37" s="62">
        <f t="shared" si="70"/>
        <v>0</v>
      </c>
      <c r="AZ37" s="62">
        <f t="shared" si="35"/>
        <v>0</v>
      </c>
      <c r="BA37" s="83">
        <f>IF(H37+Q37+Z37+AI37+AR37+AQ37+AH37+Y37+P37+G37&gt;0,0,IF((AY37-AZ37)&gt;=$G$4+$P$4+$Y$4+$AH$4+$AQ$4+Summary!$P$8,$G$4+$P$4+$Y$4+$AH$4+$AQ$4+Summary!$P$8,AY37-AZ37))</f>
        <v>0</v>
      </c>
      <c r="BB37" s="62">
        <f t="shared" si="4"/>
        <v>0</v>
      </c>
      <c r="BD37" s="44">
        <f t="shared" si="36"/>
        <v>32</v>
      </c>
      <c r="BE37" s="58">
        <f t="shared" si="71"/>
        <v>45261</v>
      </c>
      <c r="BF37" s="62">
        <f t="shared" si="37"/>
        <v>0</v>
      </c>
      <c r="BG37" s="62">
        <f t="shared" si="38"/>
        <v>0</v>
      </c>
      <c r="BH37" s="62">
        <f t="shared" si="72"/>
        <v>0</v>
      </c>
      <c r="BI37" s="62">
        <f t="shared" si="39"/>
        <v>0</v>
      </c>
      <c r="BJ37" s="83">
        <f>IF(H37+Q37+Z37+AI37+AR37+BA37+AZ37+AQ37+AH37+Y37+P37+G37&gt;0,0,IF((BH37-BI37)&gt;=$G$4+$P$4+$Y$4+$AH$4+$AQ$4+$AZ$4+Summary!$P$8,$G$4+$P$4+$Y$4+$AH$4+$AQ$4+$AZ$4+Summary!$P$8,BH37-BI37))</f>
        <v>0</v>
      </c>
      <c r="BK37" s="62">
        <f t="shared" si="5"/>
        <v>0</v>
      </c>
      <c r="BM37" s="44">
        <f t="shared" si="40"/>
        <v>32</v>
      </c>
      <c r="BN37" s="58">
        <f t="shared" si="73"/>
        <v>45261</v>
      </c>
      <c r="BO37" s="62">
        <f t="shared" si="41"/>
        <v>0</v>
      </c>
      <c r="BP37" s="62">
        <f t="shared" si="42"/>
        <v>0</v>
      </c>
      <c r="BQ37" s="62">
        <f t="shared" si="74"/>
        <v>0</v>
      </c>
      <c r="BR37" s="62">
        <f t="shared" si="43"/>
        <v>0</v>
      </c>
      <c r="BS37" s="83">
        <f>IF(H37+Q37+Z37+AI37+AR37+BA37+BJ37+BI37+AZ37+AQ37+AH37+Y37+P37+G37&gt;0,0,IF((BQ37-BR37)&gt;=$G$4+$P$4+$Y$4+$AH$4+$AQ$4+$AZ$4+$BI$4+Summary!$P$8,$G$4+$P$4+$Y$4+$AH$4+$AQ$4+$AZ$4+$BI$4+Summary!$P$8,BQ37-BR37))</f>
        <v>0</v>
      </c>
      <c r="BT37" s="62">
        <f t="shared" si="6"/>
        <v>0</v>
      </c>
      <c r="BV37" s="44">
        <f t="shared" si="44"/>
        <v>32</v>
      </c>
      <c r="BW37" s="58">
        <f t="shared" si="75"/>
        <v>45261</v>
      </c>
      <c r="BX37" s="62">
        <f t="shared" si="45"/>
        <v>0</v>
      </c>
      <c r="BY37" s="62">
        <f t="shared" si="46"/>
        <v>0</v>
      </c>
      <c r="BZ37" s="62">
        <f t="shared" si="76"/>
        <v>0</v>
      </c>
      <c r="CA37" s="62">
        <f t="shared" si="47"/>
        <v>0</v>
      </c>
      <c r="CB37" s="83">
        <f>IF(H37+Q37+Z37+AI37+AR37+BA37+BJ37+BS37+BR37+BI37+AZ37+AQ37+AH37+Y37+P37+G37&gt;0,0,IF((BZ37-CA37)&gt;=$G$4+$P$4+$Y$4+$AH$4+$AQ$4+$AZ$4+$BI$4+$BR$4+Summary!$P$8,$G$4+$P$4+$Y$4+$AH$4+$AQ$4+$AZ$4+$BI$4+$BR$4+Summary!$P$8,BZ37-CA37))</f>
        <v>0</v>
      </c>
      <c r="CC37" s="62">
        <f t="shared" si="7"/>
        <v>0</v>
      </c>
      <c r="CE37" s="44">
        <f t="shared" si="48"/>
        <v>32</v>
      </c>
      <c r="CF37" s="58">
        <f t="shared" si="77"/>
        <v>45261</v>
      </c>
      <c r="CG37" s="62">
        <f t="shared" si="49"/>
        <v>0</v>
      </c>
      <c r="CH37" s="62">
        <f t="shared" si="50"/>
        <v>0</v>
      </c>
      <c r="CI37" s="62">
        <f t="shared" si="78"/>
        <v>0</v>
      </c>
      <c r="CJ37" s="62">
        <f t="shared" si="51"/>
        <v>0</v>
      </c>
      <c r="CK37" s="83">
        <f>IF(H37+Q37+Z37+AI37+AR37+BA37+BJ37+BS37+CB37+CA37+BR37+BI37+AZ37+AQ37+AH37+Y37+P37+G37&gt;0,0,IF((CI37-CJ37)&gt;=$G$4+$P$4+$Y$4+$AH$4+$AQ$4+$AZ$4+$BI$4+$BR$4+$CA$4+Summary!$P$8,$G$4+$P$4+$Y$4+$AH$4+$AQ$4+$AZ$4+$BI$4+$BR$4+$CA$4+Summary!$P$8,CI37-CJ37))</f>
        <v>0</v>
      </c>
      <c r="CL37" s="62">
        <f t="shared" si="8"/>
        <v>0</v>
      </c>
      <c r="CN37" s="44">
        <f t="shared" si="52"/>
        <v>32</v>
      </c>
      <c r="CO37" s="58">
        <f t="shared" si="79"/>
        <v>45261</v>
      </c>
      <c r="CP37" s="62">
        <f t="shared" si="9"/>
        <v>8072.5585136934415</v>
      </c>
      <c r="CQ37" s="62">
        <f t="shared" si="10"/>
        <v>112.85652629308917</v>
      </c>
      <c r="CR37" s="62">
        <f t="shared" si="11"/>
        <v>8185.4150399865312</v>
      </c>
      <c r="CS37" s="62">
        <f t="shared" si="12"/>
        <v>376</v>
      </c>
      <c r="CT37" s="62">
        <f t="shared" si="13"/>
        <v>448</v>
      </c>
      <c r="CU37" s="62">
        <f t="shared" si="14"/>
        <v>824</v>
      </c>
      <c r="CV37" s="84">
        <f t="shared" si="53"/>
        <v>45261</v>
      </c>
    </row>
    <row r="38" spans="2:100" ht="20" customHeight="1" thickBot="1" x14ac:dyDescent="0.25">
      <c r="B38" s="44">
        <f t="shared" si="54"/>
        <v>33</v>
      </c>
      <c r="C38" s="58">
        <f t="shared" si="56"/>
        <v>45292</v>
      </c>
      <c r="D38" s="62">
        <f t="shared" si="57"/>
        <v>0</v>
      </c>
      <c r="E38" s="62">
        <f t="shared" si="15"/>
        <v>0</v>
      </c>
      <c r="F38" s="62">
        <f t="shared" si="58"/>
        <v>0</v>
      </c>
      <c r="G38" s="62">
        <f t="shared" si="16"/>
        <v>0</v>
      </c>
      <c r="H38" s="83">
        <f t="shared" si="59"/>
        <v>0</v>
      </c>
      <c r="I38" s="62">
        <f t="shared" si="60"/>
        <v>0</v>
      </c>
      <c r="K38" s="44">
        <f t="shared" si="55"/>
        <v>33</v>
      </c>
      <c r="L38" s="58">
        <f t="shared" si="61"/>
        <v>45292</v>
      </c>
      <c r="M38" s="62">
        <f t="shared" si="17"/>
        <v>0</v>
      </c>
      <c r="N38" s="62">
        <f t="shared" si="18"/>
        <v>0</v>
      </c>
      <c r="O38" s="62">
        <f t="shared" si="62"/>
        <v>0</v>
      </c>
      <c r="P38" s="62">
        <f t="shared" si="19"/>
        <v>0</v>
      </c>
      <c r="Q38" s="83">
        <f>IF(H38+G38&gt;0,0,IF((O38-P38)&gt;=$G$4+Summary!$P$8,$G$4+Summary!$P$8,O38-P38))</f>
        <v>0</v>
      </c>
      <c r="R38" s="62">
        <f t="shared" ref="R38:R69" si="80">SUM(P38:Q38)</f>
        <v>0</v>
      </c>
      <c r="T38" s="44">
        <f t="shared" si="20"/>
        <v>33</v>
      </c>
      <c r="U38" s="58">
        <f t="shared" si="63"/>
        <v>45292</v>
      </c>
      <c r="V38" s="62">
        <f t="shared" si="21"/>
        <v>0</v>
      </c>
      <c r="W38" s="62">
        <f t="shared" si="22"/>
        <v>0</v>
      </c>
      <c r="X38" s="62">
        <f t="shared" si="64"/>
        <v>0</v>
      </c>
      <c r="Y38" s="62">
        <f t="shared" si="23"/>
        <v>0</v>
      </c>
      <c r="Z38" s="83">
        <f>IF(H38+Q38+P38+G38&gt;0,0,IF((X38-Y38)&gt;=$G$4+$P$4+Summary!$P$8,$G$4+$P$4+Summary!$P$8,X38-Y38))</f>
        <v>0</v>
      </c>
      <c r="AA38" s="62">
        <f t="shared" ref="AA38:AA69" si="81">SUM(Y38:Z38)</f>
        <v>0</v>
      </c>
      <c r="AC38" s="44">
        <f t="shared" si="24"/>
        <v>33</v>
      </c>
      <c r="AD38" s="58">
        <f t="shared" si="65"/>
        <v>45292</v>
      </c>
      <c r="AE38" s="62">
        <f t="shared" si="25"/>
        <v>6963.4536619336759</v>
      </c>
      <c r="AF38" s="62">
        <f t="shared" si="26"/>
        <v>97.720466389135922</v>
      </c>
      <c r="AG38" s="62">
        <f t="shared" si="66"/>
        <v>7061.1741283228121</v>
      </c>
      <c r="AH38" s="62">
        <f t="shared" si="27"/>
        <v>340</v>
      </c>
      <c r="AI38" s="83">
        <f>IF(H38+Q38+Z38+Y38+P38+G38&gt;0,0,IF((AG38-AH38)&gt;=$G$4+$P$4+$Y$4+Summary!$P$8,$G$4+$P$4+$Y$4+Summary!$P$8,AG38-AH38))</f>
        <v>448</v>
      </c>
      <c r="AJ38" s="62">
        <f t="shared" ref="AJ38:AJ69" si="82">SUM(AH38:AI38)</f>
        <v>788</v>
      </c>
      <c r="AL38" s="44">
        <f t="shared" si="28"/>
        <v>33</v>
      </c>
      <c r="AM38" s="58">
        <f t="shared" si="67"/>
        <v>45292</v>
      </c>
      <c r="AN38" s="62">
        <f t="shared" si="29"/>
        <v>397.96137805285514</v>
      </c>
      <c r="AO38" s="62">
        <f t="shared" si="30"/>
        <v>5.1867632939555461</v>
      </c>
      <c r="AP38" s="62">
        <f t="shared" si="68"/>
        <v>403.14814134681069</v>
      </c>
      <c r="AQ38" s="62">
        <f t="shared" si="31"/>
        <v>36</v>
      </c>
      <c r="AR38" s="83">
        <f>IF(H38+Q38+Z38+AI38+AH38+Y38+P38+G38&gt;0,0,IF((AP38-AQ38)&gt;=$G$4+$P$4+$Y$4+$AH$4+Summary!$P$8,$G$4+$P$4+$Y$4+$AH$4+Summary!$P$8,AP38-AQ38))</f>
        <v>0</v>
      </c>
      <c r="AS38" s="62">
        <f t="shared" ref="AS38:AS69" si="83">SUM(AQ38:AR38)</f>
        <v>36</v>
      </c>
      <c r="AU38" s="44">
        <f t="shared" si="32"/>
        <v>33</v>
      </c>
      <c r="AV38" s="58">
        <f t="shared" si="69"/>
        <v>45292</v>
      </c>
      <c r="AW38" s="62">
        <f t="shared" si="33"/>
        <v>0</v>
      </c>
      <c r="AX38" s="62">
        <f t="shared" si="34"/>
        <v>0</v>
      </c>
      <c r="AY38" s="62">
        <f t="shared" si="70"/>
        <v>0</v>
      </c>
      <c r="AZ38" s="62">
        <f t="shared" si="35"/>
        <v>0</v>
      </c>
      <c r="BA38" s="83">
        <f>IF(H38+Q38+Z38+AI38+AR38+AQ38+AH38+Y38+P38+G38&gt;0,0,IF((AY38-AZ38)&gt;=$G$4+$P$4+$Y$4+$AH$4+$AQ$4+Summary!$P$8,$G$4+$P$4+$Y$4+$AH$4+$AQ$4+Summary!$P$8,AY38-AZ38))</f>
        <v>0</v>
      </c>
      <c r="BB38" s="62">
        <f t="shared" ref="BB38:BB69" si="84">SUM(AZ38:BA38)</f>
        <v>0</v>
      </c>
      <c r="BD38" s="44">
        <f t="shared" si="36"/>
        <v>33</v>
      </c>
      <c r="BE38" s="58">
        <f t="shared" si="71"/>
        <v>45292</v>
      </c>
      <c r="BF38" s="62">
        <f t="shared" si="37"/>
        <v>0</v>
      </c>
      <c r="BG38" s="62">
        <f t="shared" si="38"/>
        <v>0</v>
      </c>
      <c r="BH38" s="62">
        <f t="shared" si="72"/>
        <v>0</v>
      </c>
      <c r="BI38" s="62">
        <f t="shared" si="39"/>
        <v>0</v>
      </c>
      <c r="BJ38" s="83">
        <f>IF(H38+Q38+Z38+AI38+AR38+BA38+AZ38+AQ38+AH38+Y38+P38+G38&gt;0,0,IF((BH38-BI38)&gt;=$G$4+$P$4+$Y$4+$AH$4+$AQ$4+$AZ$4+Summary!$P$8,$G$4+$P$4+$Y$4+$AH$4+$AQ$4+$AZ$4+Summary!$P$8,BH38-BI38))</f>
        <v>0</v>
      </c>
      <c r="BK38" s="62">
        <f t="shared" ref="BK38:BK69" si="85">SUM(BI38:BJ38)</f>
        <v>0</v>
      </c>
      <c r="BM38" s="44">
        <f t="shared" si="40"/>
        <v>33</v>
      </c>
      <c r="BN38" s="58">
        <f t="shared" si="73"/>
        <v>45292</v>
      </c>
      <c r="BO38" s="62">
        <f t="shared" si="41"/>
        <v>0</v>
      </c>
      <c r="BP38" s="62">
        <f t="shared" si="42"/>
        <v>0</v>
      </c>
      <c r="BQ38" s="62">
        <f t="shared" si="74"/>
        <v>0</v>
      </c>
      <c r="BR38" s="62">
        <f t="shared" si="43"/>
        <v>0</v>
      </c>
      <c r="BS38" s="83">
        <f>IF(H38+Q38+Z38+AI38+AR38+BA38+BJ38+BI38+AZ38+AQ38+AH38+Y38+P38+G38&gt;0,0,IF((BQ38-BR38)&gt;=$G$4+$P$4+$Y$4+$AH$4+$AQ$4+$AZ$4+$BI$4+Summary!$P$8,$G$4+$P$4+$Y$4+$AH$4+$AQ$4+$AZ$4+$BI$4+Summary!$P$8,BQ38-BR38))</f>
        <v>0</v>
      </c>
      <c r="BT38" s="62">
        <f t="shared" ref="BT38:BT69" si="86">SUM(BR38:BS38)</f>
        <v>0</v>
      </c>
      <c r="BV38" s="44">
        <f t="shared" si="44"/>
        <v>33</v>
      </c>
      <c r="BW38" s="58">
        <f t="shared" si="75"/>
        <v>45292</v>
      </c>
      <c r="BX38" s="62">
        <f t="shared" si="45"/>
        <v>0</v>
      </c>
      <c r="BY38" s="62">
        <f t="shared" si="46"/>
        <v>0</v>
      </c>
      <c r="BZ38" s="62">
        <f t="shared" si="76"/>
        <v>0</v>
      </c>
      <c r="CA38" s="62">
        <f t="shared" si="47"/>
        <v>0</v>
      </c>
      <c r="CB38" s="83">
        <f>IF(H38+Q38+Z38+AI38+AR38+BA38+BJ38+BS38+BR38+BI38+AZ38+AQ38+AH38+Y38+P38+G38&gt;0,0,IF((BZ38-CA38)&gt;=$G$4+$P$4+$Y$4+$AH$4+$AQ$4+$AZ$4+$BI$4+$BR$4+Summary!$P$8,$G$4+$P$4+$Y$4+$AH$4+$AQ$4+$AZ$4+$BI$4+$BR$4+Summary!$P$8,BZ38-CA38))</f>
        <v>0</v>
      </c>
      <c r="CC38" s="62">
        <f t="shared" ref="CC38:CC69" si="87">SUM(CA38:CB38)</f>
        <v>0</v>
      </c>
      <c r="CE38" s="44">
        <f t="shared" si="48"/>
        <v>33</v>
      </c>
      <c r="CF38" s="58">
        <f t="shared" si="77"/>
        <v>45292</v>
      </c>
      <c r="CG38" s="62">
        <f t="shared" si="49"/>
        <v>0</v>
      </c>
      <c r="CH38" s="62">
        <f t="shared" si="50"/>
        <v>0</v>
      </c>
      <c r="CI38" s="62">
        <f t="shared" si="78"/>
        <v>0</v>
      </c>
      <c r="CJ38" s="62">
        <f t="shared" si="51"/>
        <v>0</v>
      </c>
      <c r="CK38" s="83">
        <f>IF(H38+Q38+Z38+AI38+AR38+BA38+BJ38+BS38+CB38+CA38+BR38+BI38+AZ38+AQ38+AH38+Y38+P38+G38&gt;0,0,IF((CI38-CJ38)&gt;=$G$4+$P$4+$Y$4+$AH$4+$AQ$4+$AZ$4+$BI$4+$BR$4+$CA$4+Summary!$P$8,$G$4+$P$4+$Y$4+$AH$4+$AQ$4+$AZ$4+$BI$4+$BR$4+$CA$4+Summary!$P$8,CI38-CJ38))</f>
        <v>0</v>
      </c>
      <c r="CL38" s="62">
        <f t="shared" ref="CL38:CL69" si="88">SUM(CJ38:CK38)</f>
        <v>0</v>
      </c>
      <c r="CN38" s="44">
        <f t="shared" si="52"/>
        <v>33</v>
      </c>
      <c r="CO38" s="58">
        <f t="shared" si="79"/>
        <v>45292</v>
      </c>
      <c r="CP38" s="62">
        <f t="shared" ref="CP38:CP69" si="89">D38+M38+V38+AE38+AN38+AW38+BF38+BO38+BX38+CG38</f>
        <v>7361.4150399865312</v>
      </c>
      <c r="CQ38" s="62">
        <f t="shared" ref="CQ38:CQ69" si="90">E38+N38+W38+AF38+AO38+AX38+BG38+BP38+BY38+CH38</f>
        <v>102.90722968309147</v>
      </c>
      <c r="CR38" s="62">
        <f t="shared" ref="CR38:CR69" si="91">F38+O38+X38+AG38+AP38+AY38+BH38+BQ38+BZ38+CI38</f>
        <v>7464.322269669623</v>
      </c>
      <c r="CS38" s="62">
        <f t="shared" ref="CS38:CS69" si="92">G38+P38+Y38+AH38+AQ38+AZ38+BI38+BR38+CA38+CJ38</f>
        <v>376</v>
      </c>
      <c r="CT38" s="62">
        <f t="shared" ref="CT38:CT69" si="93">H38+Q38+Z38+AI38+AR38+BA38+BJ38+BS38+CB38+CK38</f>
        <v>448</v>
      </c>
      <c r="CU38" s="62">
        <f t="shared" ref="CU38:CU69" si="94">I38+R38+AA38+AJ38+AS38+BB38+BK38+BT38+CC38+CL38</f>
        <v>824</v>
      </c>
      <c r="CV38" s="84">
        <f t="shared" si="53"/>
        <v>45292</v>
      </c>
    </row>
    <row r="39" spans="2:100" ht="20" customHeight="1" thickBot="1" x14ac:dyDescent="0.25">
      <c r="B39" s="44">
        <f t="shared" si="54"/>
        <v>34</v>
      </c>
      <c r="C39" s="58">
        <f t="shared" si="56"/>
        <v>45323</v>
      </c>
      <c r="D39" s="62">
        <f t="shared" si="57"/>
        <v>0</v>
      </c>
      <c r="E39" s="62">
        <f t="shared" si="15"/>
        <v>0</v>
      </c>
      <c r="F39" s="62">
        <f t="shared" si="58"/>
        <v>0</v>
      </c>
      <c r="G39" s="62">
        <f t="shared" si="16"/>
        <v>0</v>
      </c>
      <c r="H39" s="83">
        <f t="shared" si="59"/>
        <v>0</v>
      </c>
      <c r="I39" s="62">
        <f t="shared" si="60"/>
        <v>0</v>
      </c>
      <c r="K39" s="44">
        <f t="shared" si="55"/>
        <v>34</v>
      </c>
      <c r="L39" s="58">
        <f t="shared" si="61"/>
        <v>45323</v>
      </c>
      <c r="M39" s="62">
        <f t="shared" ref="M39:M70" si="95">O38-R38</f>
        <v>0</v>
      </c>
      <c r="N39" s="62">
        <f t="shared" si="18"/>
        <v>0</v>
      </c>
      <c r="O39" s="62">
        <f t="shared" si="62"/>
        <v>0</v>
      </c>
      <c r="P39" s="62">
        <f t="shared" si="19"/>
        <v>0</v>
      </c>
      <c r="Q39" s="83">
        <f>IF(H39+G39&gt;0,0,IF((O39-P39)&gt;=$G$4+Summary!$P$8,$G$4+Summary!$P$8,O39-P39))</f>
        <v>0</v>
      </c>
      <c r="R39" s="62">
        <f t="shared" si="80"/>
        <v>0</v>
      </c>
      <c r="T39" s="44">
        <f t="shared" si="20"/>
        <v>34</v>
      </c>
      <c r="U39" s="58">
        <f t="shared" si="63"/>
        <v>45323</v>
      </c>
      <c r="V39" s="62">
        <f t="shared" ref="V39:V70" si="96">X38-AA38</f>
        <v>0</v>
      </c>
      <c r="W39" s="62">
        <f t="shared" si="22"/>
        <v>0</v>
      </c>
      <c r="X39" s="62">
        <f t="shared" si="64"/>
        <v>0</v>
      </c>
      <c r="Y39" s="62">
        <f t="shared" si="23"/>
        <v>0</v>
      </c>
      <c r="Z39" s="83">
        <f>IF(H39+Q39+P39+G39&gt;0,0,IF((X39-Y39)&gt;=$G$4+$P$4+Summary!$P$8,$G$4+$P$4+Summary!$P$8,X39-Y39))</f>
        <v>0</v>
      </c>
      <c r="AA39" s="62">
        <f t="shared" si="81"/>
        <v>0</v>
      </c>
      <c r="AC39" s="44">
        <f t="shared" si="24"/>
        <v>34</v>
      </c>
      <c r="AD39" s="58">
        <f t="shared" si="65"/>
        <v>45323</v>
      </c>
      <c r="AE39" s="62">
        <f t="shared" ref="AE39:AE70" si="97">AG38-AJ38</f>
        <v>6273.1741283228121</v>
      </c>
      <c r="AF39" s="62">
        <f t="shared" si="26"/>
        <v>88.03354360079679</v>
      </c>
      <c r="AG39" s="62">
        <f t="shared" si="66"/>
        <v>6361.2076719236093</v>
      </c>
      <c r="AH39" s="62">
        <f t="shared" si="27"/>
        <v>340</v>
      </c>
      <c r="AI39" s="83">
        <f>IF(H39+Q39+Z39+Y39+P39+G39&gt;0,0,IF((AG39-AH39)&gt;=$G$4+$P$4+$Y$4+Summary!$P$8,$G$4+$P$4+$Y$4+Summary!$P$8,AG39-AH39))</f>
        <v>448</v>
      </c>
      <c r="AJ39" s="62">
        <f t="shared" si="82"/>
        <v>788</v>
      </c>
      <c r="AL39" s="44">
        <f t="shared" si="28"/>
        <v>34</v>
      </c>
      <c r="AM39" s="58">
        <f t="shared" si="67"/>
        <v>45323</v>
      </c>
      <c r="AN39" s="62">
        <f t="shared" ref="AN39:AN70" si="98">AP38-AS38</f>
        <v>367.14814134681069</v>
      </c>
      <c r="AO39" s="62">
        <f t="shared" si="30"/>
        <v>4.7851641088867662</v>
      </c>
      <c r="AP39" s="62">
        <f t="shared" si="68"/>
        <v>371.93330545569745</v>
      </c>
      <c r="AQ39" s="62">
        <f t="shared" si="31"/>
        <v>36</v>
      </c>
      <c r="AR39" s="83">
        <f>IF(H39+Q39+Z39+AI39+AH39+Y39+P39+G39&gt;0,0,IF((AP39-AQ39)&gt;=$G$4+$P$4+$Y$4+$AH$4+Summary!$P$8,$G$4+$P$4+$Y$4+$AH$4+Summary!$P$8,AP39-AQ39))</f>
        <v>0</v>
      </c>
      <c r="AS39" s="62">
        <f t="shared" si="83"/>
        <v>36</v>
      </c>
      <c r="AU39" s="44">
        <f t="shared" si="32"/>
        <v>34</v>
      </c>
      <c r="AV39" s="58">
        <f t="shared" si="69"/>
        <v>45323</v>
      </c>
      <c r="AW39" s="62">
        <f t="shared" ref="AW39:AW70" si="99">AY38-BB38</f>
        <v>0</v>
      </c>
      <c r="AX39" s="62">
        <f t="shared" si="34"/>
        <v>0</v>
      </c>
      <c r="AY39" s="62">
        <f t="shared" si="70"/>
        <v>0</v>
      </c>
      <c r="AZ39" s="62">
        <f t="shared" si="35"/>
        <v>0</v>
      </c>
      <c r="BA39" s="83">
        <f>IF(H39+Q39+Z39+AI39+AR39+AQ39+AH39+Y39+P39+G39&gt;0,0,IF((AY39-AZ39)&gt;=$G$4+$P$4+$Y$4+$AH$4+$AQ$4+Summary!$P$8,$G$4+$P$4+$Y$4+$AH$4+$AQ$4+Summary!$P$8,AY39-AZ39))</f>
        <v>0</v>
      </c>
      <c r="BB39" s="62">
        <f t="shared" si="84"/>
        <v>0</v>
      </c>
      <c r="BD39" s="44">
        <f t="shared" si="36"/>
        <v>34</v>
      </c>
      <c r="BE39" s="58">
        <f t="shared" si="71"/>
        <v>45323</v>
      </c>
      <c r="BF39" s="62">
        <f t="shared" ref="BF39:BF70" si="100">BH38-BK38</f>
        <v>0</v>
      </c>
      <c r="BG39" s="62">
        <f t="shared" si="38"/>
        <v>0</v>
      </c>
      <c r="BH39" s="62">
        <f t="shared" si="72"/>
        <v>0</v>
      </c>
      <c r="BI39" s="62">
        <f t="shared" si="39"/>
        <v>0</v>
      </c>
      <c r="BJ39" s="83">
        <f>IF(H39+Q39+Z39+AI39+AR39+BA39+AZ39+AQ39+AH39+Y39+P39+G39&gt;0,0,IF((BH39-BI39)&gt;=$G$4+$P$4+$Y$4+$AH$4+$AQ$4+$AZ$4+Summary!$P$8,$G$4+$P$4+$Y$4+$AH$4+$AQ$4+$AZ$4+Summary!$P$8,BH39-BI39))</f>
        <v>0</v>
      </c>
      <c r="BK39" s="62">
        <f t="shared" si="85"/>
        <v>0</v>
      </c>
      <c r="BM39" s="44">
        <f t="shared" si="40"/>
        <v>34</v>
      </c>
      <c r="BN39" s="58">
        <f t="shared" si="73"/>
        <v>45323</v>
      </c>
      <c r="BO39" s="62">
        <f t="shared" ref="BO39:BO70" si="101">BQ38-BT38</f>
        <v>0</v>
      </c>
      <c r="BP39" s="62">
        <f t="shared" si="42"/>
        <v>0</v>
      </c>
      <c r="BQ39" s="62">
        <f t="shared" si="74"/>
        <v>0</v>
      </c>
      <c r="BR39" s="62">
        <f t="shared" si="43"/>
        <v>0</v>
      </c>
      <c r="BS39" s="83">
        <f>IF(H39+Q39+Z39+AI39+AR39+BA39+BJ39+BI39+AZ39+AQ39+AH39+Y39+P39+G39&gt;0,0,IF((BQ39-BR39)&gt;=$G$4+$P$4+$Y$4+$AH$4+$AQ$4+$AZ$4+$BI$4+Summary!$P$8,$G$4+$P$4+$Y$4+$AH$4+$AQ$4+$AZ$4+$BI$4+Summary!$P$8,BQ39-BR39))</f>
        <v>0</v>
      </c>
      <c r="BT39" s="62">
        <f t="shared" si="86"/>
        <v>0</v>
      </c>
      <c r="BV39" s="44">
        <f t="shared" si="44"/>
        <v>34</v>
      </c>
      <c r="BW39" s="58">
        <f t="shared" si="75"/>
        <v>45323</v>
      </c>
      <c r="BX39" s="62">
        <f t="shared" ref="BX39:BX70" si="102">BZ38-CC38</f>
        <v>0</v>
      </c>
      <c r="BY39" s="62">
        <f t="shared" si="46"/>
        <v>0</v>
      </c>
      <c r="BZ39" s="62">
        <f t="shared" si="76"/>
        <v>0</v>
      </c>
      <c r="CA39" s="62">
        <f t="shared" si="47"/>
        <v>0</v>
      </c>
      <c r="CB39" s="83">
        <f>IF(H39+Q39+Z39+AI39+AR39+BA39+BJ39+BS39+BR39+BI39+AZ39+AQ39+AH39+Y39+P39+G39&gt;0,0,IF((BZ39-CA39)&gt;=$G$4+$P$4+$Y$4+$AH$4+$AQ$4+$AZ$4+$BI$4+$BR$4+Summary!$P$8,$G$4+$P$4+$Y$4+$AH$4+$AQ$4+$AZ$4+$BI$4+$BR$4+Summary!$P$8,BZ39-CA39))</f>
        <v>0</v>
      </c>
      <c r="CC39" s="62">
        <f t="shared" si="87"/>
        <v>0</v>
      </c>
      <c r="CE39" s="44">
        <f t="shared" si="48"/>
        <v>34</v>
      </c>
      <c r="CF39" s="58">
        <f t="shared" si="77"/>
        <v>45323</v>
      </c>
      <c r="CG39" s="62">
        <f t="shared" ref="CG39:CG70" si="103">CI38-CL38</f>
        <v>0</v>
      </c>
      <c r="CH39" s="62">
        <f t="shared" si="50"/>
        <v>0</v>
      </c>
      <c r="CI39" s="62">
        <f t="shared" si="78"/>
        <v>0</v>
      </c>
      <c r="CJ39" s="62">
        <f t="shared" si="51"/>
        <v>0</v>
      </c>
      <c r="CK39" s="83">
        <f>IF(H39+Q39+Z39+AI39+AR39+BA39+BJ39+BS39+CB39+CA39+BR39+BI39+AZ39+AQ39+AH39+Y39+P39+G39&gt;0,0,IF((CI39-CJ39)&gt;=$G$4+$P$4+$Y$4+$AH$4+$AQ$4+$AZ$4+$BI$4+$BR$4+$CA$4+Summary!$P$8,$G$4+$P$4+$Y$4+$AH$4+$AQ$4+$AZ$4+$BI$4+$BR$4+$CA$4+Summary!$P$8,CI39-CJ39))</f>
        <v>0</v>
      </c>
      <c r="CL39" s="62">
        <f t="shared" si="88"/>
        <v>0</v>
      </c>
      <c r="CN39" s="44">
        <f t="shared" si="52"/>
        <v>34</v>
      </c>
      <c r="CO39" s="58">
        <f t="shared" si="79"/>
        <v>45323</v>
      </c>
      <c r="CP39" s="62">
        <f t="shared" si="89"/>
        <v>6640.322269669623</v>
      </c>
      <c r="CQ39" s="62">
        <f t="shared" si="90"/>
        <v>92.818707709683551</v>
      </c>
      <c r="CR39" s="62">
        <f t="shared" si="91"/>
        <v>6733.1409773793066</v>
      </c>
      <c r="CS39" s="62">
        <f t="shared" si="92"/>
        <v>376</v>
      </c>
      <c r="CT39" s="62">
        <f t="shared" si="93"/>
        <v>448</v>
      </c>
      <c r="CU39" s="62">
        <f t="shared" si="94"/>
        <v>824</v>
      </c>
      <c r="CV39" s="84">
        <f t="shared" si="53"/>
        <v>45323</v>
      </c>
    </row>
    <row r="40" spans="2:100" ht="20" customHeight="1" thickBot="1" x14ac:dyDescent="0.25">
      <c r="B40" s="44">
        <f t="shared" si="54"/>
        <v>35</v>
      </c>
      <c r="C40" s="58">
        <f t="shared" si="56"/>
        <v>45352</v>
      </c>
      <c r="D40" s="62">
        <f t="shared" si="57"/>
        <v>0</v>
      </c>
      <c r="E40" s="62">
        <f t="shared" si="15"/>
        <v>0</v>
      </c>
      <c r="F40" s="62">
        <f t="shared" si="58"/>
        <v>0</v>
      </c>
      <c r="G40" s="62">
        <f t="shared" si="16"/>
        <v>0</v>
      </c>
      <c r="H40" s="83">
        <f t="shared" si="59"/>
        <v>0</v>
      </c>
      <c r="I40" s="62">
        <f t="shared" si="60"/>
        <v>0</v>
      </c>
      <c r="K40" s="44">
        <f t="shared" si="55"/>
        <v>35</v>
      </c>
      <c r="L40" s="58">
        <f t="shared" si="61"/>
        <v>45352</v>
      </c>
      <c r="M40" s="62">
        <f t="shared" si="95"/>
        <v>0</v>
      </c>
      <c r="N40" s="62">
        <f t="shared" si="18"/>
        <v>0</v>
      </c>
      <c r="O40" s="62">
        <f t="shared" si="62"/>
        <v>0</v>
      </c>
      <c r="P40" s="62">
        <f t="shared" si="19"/>
        <v>0</v>
      </c>
      <c r="Q40" s="83">
        <f>IF(H40+G40&gt;0,0,IF((O40-P40)&gt;=$G$4+Summary!$P$8,$G$4+Summary!$P$8,O40-P40))</f>
        <v>0</v>
      </c>
      <c r="R40" s="62">
        <f t="shared" si="80"/>
        <v>0</v>
      </c>
      <c r="T40" s="44">
        <f t="shared" si="20"/>
        <v>35</v>
      </c>
      <c r="U40" s="58">
        <f t="shared" si="63"/>
        <v>45352</v>
      </c>
      <c r="V40" s="62">
        <f t="shared" si="96"/>
        <v>0</v>
      </c>
      <c r="W40" s="62">
        <f t="shared" si="22"/>
        <v>0</v>
      </c>
      <c r="X40" s="62">
        <f t="shared" si="64"/>
        <v>0</v>
      </c>
      <c r="Y40" s="62">
        <f t="shared" si="23"/>
        <v>0</v>
      </c>
      <c r="Z40" s="83">
        <f>IF(H40+Q40+P40+G40&gt;0,0,IF((X40-Y40)&gt;=$G$4+$P$4+Summary!$P$8,$G$4+$P$4+Summary!$P$8,X40-Y40))</f>
        <v>0</v>
      </c>
      <c r="AA40" s="62">
        <f t="shared" si="81"/>
        <v>0</v>
      </c>
      <c r="AC40" s="44">
        <f t="shared" si="24"/>
        <v>35</v>
      </c>
      <c r="AD40" s="58">
        <f t="shared" si="65"/>
        <v>45352</v>
      </c>
      <c r="AE40" s="62">
        <f t="shared" si="97"/>
        <v>5573.2076719236093</v>
      </c>
      <c r="AF40" s="62">
        <f t="shared" si="26"/>
        <v>78.21068099599465</v>
      </c>
      <c r="AG40" s="62">
        <f t="shared" si="66"/>
        <v>5651.4183529196043</v>
      </c>
      <c r="AH40" s="62">
        <f t="shared" si="27"/>
        <v>340</v>
      </c>
      <c r="AI40" s="83">
        <f>IF(H40+Q40+Z40+Y40+P40+G40&gt;0,0,IF((AG40-AH40)&gt;=$G$4+$P$4+$Y$4+Summary!$P$8,$G$4+$P$4+$Y$4+Summary!$P$8,AG40-AH40))</f>
        <v>448</v>
      </c>
      <c r="AJ40" s="62">
        <f t="shared" si="82"/>
        <v>788</v>
      </c>
      <c r="AL40" s="44">
        <f t="shared" si="28"/>
        <v>35</v>
      </c>
      <c r="AM40" s="58">
        <f t="shared" si="67"/>
        <v>45352</v>
      </c>
      <c r="AN40" s="62">
        <f t="shared" si="98"/>
        <v>335.93330545569745</v>
      </c>
      <c r="AO40" s="62">
        <f t="shared" si="30"/>
        <v>4.3783307477725906</v>
      </c>
      <c r="AP40" s="62">
        <f t="shared" si="68"/>
        <v>340.31163620347002</v>
      </c>
      <c r="AQ40" s="62">
        <f t="shared" si="31"/>
        <v>36</v>
      </c>
      <c r="AR40" s="83">
        <f>IF(H40+Q40+Z40+AI40+AH40+Y40+P40+G40&gt;0,0,IF((AP40-AQ40)&gt;=$G$4+$P$4+$Y$4+$AH$4+Summary!$P$8,$G$4+$P$4+$Y$4+$AH$4+Summary!$P$8,AP40-AQ40))</f>
        <v>0</v>
      </c>
      <c r="AS40" s="62">
        <f t="shared" si="83"/>
        <v>36</v>
      </c>
      <c r="AU40" s="44">
        <f t="shared" si="32"/>
        <v>35</v>
      </c>
      <c r="AV40" s="58">
        <f t="shared" si="69"/>
        <v>45352</v>
      </c>
      <c r="AW40" s="62">
        <f t="shared" si="99"/>
        <v>0</v>
      </c>
      <c r="AX40" s="62">
        <f t="shared" si="34"/>
        <v>0</v>
      </c>
      <c r="AY40" s="62">
        <f t="shared" si="70"/>
        <v>0</v>
      </c>
      <c r="AZ40" s="62">
        <f t="shared" si="35"/>
        <v>0</v>
      </c>
      <c r="BA40" s="83">
        <f>IF(H40+Q40+Z40+AI40+AR40+AQ40+AH40+Y40+P40+G40&gt;0,0,IF((AY40-AZ40)&gt;=$G$4+$P$4+$Y$4+$AH$4+$AQ$4+Summary!$P$8,$G$4+$P$4+$Y$4+$AH$4+$AQ$4+Summary!$P$8,AY40-AZ40))</f>
        <v>0</v>
      </c>
      <c r="BB40" s="62">
        <f t="shared" si="84"/>
        <v>0</v>
      </c>
      <c r="BD40" s="44">
        <f t="shared" si="36"/>
        <v>35</v>
      </c>
      <c r="BE40" s="58">
        <f t="shared" si="71"/>
        <v>45352</v>
      </c>
      <c r="BF40" s="62">
        <f t="shared" si="100"/>
        <v>0</v>
      </c>
      <c r="BG40" s="62">
        <f t="shared" si="38"/>
        <v>0</v>
      </c>
      <c r="BH40" s="62">
        <f t="shared" si="72"/>
        <v>0</v>
      </c>
      <c r="BI40" s="62">
        <f t="shared" si="39"/>
        <v>0</v>
      </c>
      <c r="BJ40" s="83">
        <f>IF(H40+Q40+Z40+AI40+AR40+BA40+AZ40+AQ40+AH40+Y40+P40+G40&gt;0,0,IF((BH40-BI40)&gt;=$G$4+$P$4+$Y$4+$AH$4+$AQ$4+$AZ$4+Summary!$P$8,$G$4+$P$4+$Y$4+$AH$4+$AQ$4+$AZ$4+Summary!$P$8,BH40-BI40))</f>
        <v>0</v>
      </c>
      <c r="BK40" s="62">
        <f t="shared" si="85"/>
        <v>0</v>
      </c>
      <c r="BM40" s="44">
        <f t="shared" si="40"/>
        <v>35</v>
      </c>
      <c r="BN40" s="58">
        <f t="shared" si="73"/>
        <v>45352</v>
      </c>
      <c r="BO40" s="62">
        <f t="shared" si="101"/>
        <v>0</v>
      </c>
      <c r="BP40" s="62">
        <f t="shared" si="42"/>
        <v>0</v>
      </c>
      <c r="BQ40" s="62">
        <f t="shared" si="74"/>
        <v>0</v>
      </c>
      <c r="BR40" s="62">
        <f t="shared" si="43"/>
        <v>0</v>
      </c>
      <c r="BS40" s="83">
        <f>IF(H40+Q40+Z40+AI40+AR40+BA40+BJ40+BI40+AZ40+AQ40+AH40+Y40+P40+G40&gt;0,0,IF((BQ40-BR40)&gt;=$G$4+$P$4+$Y$4+$AH$4+$AQ$4+$AZ$4+$BI$4+Summary!$P$8,$G$4+$P$4+$Y$4+$AH$4+$AQ$4+$AZ$4+$BI$4+Summary!$P$8,BQ40-BR40))</f>
        <v>0</v>
      </c>
      <c r="BT40" s="62">
        <f t="shared" si="86"/>
        <v>0</v>
      </c>
      <c r="BV40" s="44">
        <f t="shared" si="44"/>
        <v>35</v>
      </c>
      <c r="BW40" s="58">
        <f t="shared" si="75"/>
        <v>45352</v>
      </c>
      <c r="BX40" s="62">
        <f t="shared" si="102"/>
        <v>0</v>
      </c>
      <c r="BY40" s="62">
        <f t="shared" si="46"/>
        <v>0</v>
      </c>
      <c r="BZ40" s="62">
        <f t="shared" si="76"/>
        <v>0</v>
      </c>
      <c r="CA40" s="62">
        <f t="shared" si="47"/>
        <v>0</v>
      </c>
      <c r="CB40" s="83">
        <f>IF(H40+Q40+Z40+AI40+AR40+BA40+BJ40+BS40+BR40+BI40+AZ40+AQ40+AH40+Y40+P40+G40&gt;0,0,IF((BZ40-CA40)&gt;=$G$4+$P$4+$Y$4+$AH$4+$AQ$4+$AZ$4+$BI$4+$BR$4+Summary!$P$8,$G$4+$P$4+$Y$4+$AH$4+$AQ$4+$AZ$4+$BI$4+$BR$4+Summary!$P$8,BZ40-CA40))</f>
        <v>0</v>
      </c>
      <c r="CC40" s="62">
        <f t="shared" si="87"/>
        <v>0</v>
      </c>
      <c r="CE40" s="44">
        <f t="shared" si="48"/>
        <v>35</v>
      </c>
      <c r="CF40" s="58">
        <f t="shared" si="77"/>
        <v>45352</v>
      </c>
      <c r="CG40" s="62">
        <f t="shared" si="103"/>
        <v>0</v>
      </c>
      <c r="CH40" s="62">
        <f t="shared" si="50"/>
        <v>0</v>
      </c>
      <c r="CI40" s="62">
        <f t="shared" si="78"/>
        <v>0</v>
      </c>
      <c r="CJ40" s="62">
        <f t="shared" si="51"/>
        <v>0</v>
      </c>
      <c r="CK40" s="83">
        <f>IF(H40+Q40+Z40+AI40+AR40+BA40+BJ40+BS40+CB40+CA40+BR40+BI40+AZ40+AQ40+AH40+Y40+P40+G40&gt;0,0,IF((CI40-CJ40)&gt;=$G$4+$P$4+$Y$4+$AH$4+$AQ$4+$AZ$4+$BI$4+$BR$4+$CA$4+Summary!$P$8,$G$4+$P$4+$Y$4+$AH$4+$AQ$4+$AZ$4+$BI$4+$BR$4+$CA$4+Summary!$P$8,CI40-CJ40))</f>
        <v>0</v>
      </c>
      <c r="CL40" s="62">
        <f t="shared" si="88"/>
        <v>0</v>
      </c>
      <c r="CN40" s="44">
        <f t="shared" si="52"/>
        <v>35</v>
      </c>
      <c r="CO40" s="58">
        <f t="shared" si="79"/>
        <v>45352</v>
      </c>
      <c r="CP40" s="62">
        <f t="shared" si="89"/>
        <v>5909.1409773793066</v>
      </c>
      <c r="CQ40" s="62">
        <f t="shared" si="90"/>
        <v>82.589011743767244</v>
      </c>
      <c r="CR40" s="62">
        <f t="shared" si="91"/>
        <v>5991.7299891230741</v>
      </c>
      <c r="CS40" s="62">
        <f t="shared" si="92"/>
        <v>376</v>
      </c>
      <c r="CT40" s="62">
        <f t="shared" si="93"/>
        <v>448</v>
      </c>
      <c r="CU40" s="62">
        <f t="shared" si="94"/>
        <v>824</v>
      </c>
      <c r="CV40" s="84">
        <f t="shared" si="53"/>
        <v>45352</v>
      </c>
    </row>
    <row r="41" spans="2:100" ht="20" customHeight="1" thickBot="1" x14ac:dyDescent="0.25">
      <c r="B41" s="44">
        <f t="shared" si="54"/>
        <v>36</v>
      </c>
      <c r="C41" s="58">
        <f t="shared" si="56"/>
        <v>45383</v>
      </c>
      <c r="D41" s="62">
        <f t="shared" si="57"/>
        <v>0</v>
      </c>
      <c r="E41" s="62">
        <f t="shared" si="15"/>
        <v>0</v>
      </c>
      <c r="F41" s="62">
        <f t="shared" si="58"/>
        <v>0</v>
      </c>
      <c r="G41" s="62">
        <f t="shared" si="16"/>
        <v>0</v>
      </c>
      <c r="H41" s="83">
        <f t="shared" si="59"/>
        <v>0</v>
      </c>
      <c r="I41" s="62">
        <f t="shared" si="60"/>
        <v>0</v>
      </c>
      <c r="K41" s="44">
        <f t="shared" si="55"/>
        <v>36</v>
      </c>
      <c r="L41" s="58">
        <f t="shared" si="61"/>
        <v>45383</v>
      </c>
      <c r="M41" s="62">
        <f t="shared" si="95"/>
        <v>0</v>
      </c>
      <c r="N41" s="62">
        <f t="shared" si="18"/>
        <v>0</v>
      </c>
      <c r="O41" s="62">
        <f t="shared" si="62"/>
        <v>0</v>
      </c>
      <c r="P41" s="62">
        <f t="shared" si="19"/>
        <v>0</v>
      </c>
      <c r="Q41" s="83">
        <f>IF(H41+G41&gt;0,0,IF((O41-P41)&gt;=$G$4+Summary!$P$8,$G$4+Summary!$P$8,O41-P41))</f>
        <v>0</v>
      </c>
      <c r="R41" s="62">
        <f t="shared" si="80"/>
        <v>0</v>
      </c>
      <c r="T41" s="44">
        <f t="shared" si="20"/>
        <v>36</v>
      </c>
      <c r="U41" s="58">
        <f t="shared" si="63"/>
        <v>45383</v>
      </c>
      <c r="V41" s="62">
        <f t="shared" si="96"/>
        <v>0</v>
      </c>
      <c r="W41" s="62">
        <f t="shared" si="22"/>
        <v>0</v>
      </c>
      <c r="X41" s="62">
        <f t="shared" si="64"/>
        <v>0</v>
      </c>
      <c r="Y41" s="62">
        <f t="shared" si="23"/>
        <v>0</v>
      </c>
      <c r="Z41" s="83">
        <f>IF(H41+Q41+P41+G41&gt;0,0,IF((X41-Y41)&gt;=$G$4+$P$4+Summary!$P$8,$G$4+$P$4+Summary!$P$8,X41-Y41))</f>
        <v>0</v>
      </c>
      <c r="AA41" s="62">
        <f t="shared" si="81"/>
        <v>0</v>
      </c>
      <c r="AC41" s="44">
        <f t="shared" si="24"/>
        <v>36</v>
      </c>
      <c r="AD41" s="58">
        <f t="shared" si="65"/>
        <v>45383</v>
      </c>
      <c r="AE41" s="62">
        <f t="shared" si="97"/>
        <v>4863.4183529196043</v>
      </c>
      <c r="AF41" s="62">
        <f t="shared" si="26"/>
        <v>68.249970885971777</v>
      </c>
      <c r="AG41" s="62">
        <f t="shared" si="66"/>
        <v>4931.6683238055757</v>
      </c>
      <c r="AH41" s="62">
        <f t="shared" si="27"/>
        <v>340</v>
      </c>
      <c r="AI41" s="83">
        <f>IF(H41+Q41+Z41+Y41+P41+G41&gt;0,0,IF((AG41-AH41)&gt;=$G$4+$P$4+$Y$4+Summary!$P$8,$G$4+$P$4+$Y$4+Summary!$P$8,AG41-AH41))</f>
        <v>448</v>
      </c>
      <c r="AJ41" s="62">
        <f t="shared" si="82"/>
        <v>788</v>
      </c>
      <c r="AL41" s="44">
        <f t="shared" si="28"/>
        <v>36</v>
      </c>
      <c r="AM41" s="58">
        <f t="shared" si="67"/>
        <v>45383</v>
      </c>
      <c r="AN41" s="62">
        <f t="shared" si="98"/>
        <v>304.31163620347002</v>
      </c>
      <c r="AO41" s="62">
        <f t="shared" si="30"/>
        <v>3.9661949918518928</v>
      </c>
      <c r="AP41" s="62">
        <f t="shared" si="68"/>
        <v>308.27783119532194</v>
      </c>
      <c r="AQ41" s="62">
        <f t="shared" si="31"/>
        <v>36</v>
      </c>
      <c r="AR41" s="83">
        <f>IF(H41+Q41+Z41+AI41+AH41+Y41+P41+G41&gt;0,0,IF((AP41-AQ41)&gt;=$G$4+$P$4+$Y$4+$AH$4+Summary!$P$8,$G$4+$P$4+$Y$4+$AH$4+Summary!$P$8,AP41-AQ41))</f>
        <v>0</v>
      </c>
      <c r="AS41" s="62">
        <f t="shared" si="83"/>
        <v>36</v>
      </c>
      <c r="AU41" s="44">
        <f t="shared" si="32"/>
        <v>36</v>
      </c>
      <c r="AV41" s="58">
        <f t="shared" si="69"/>
        <v>45383</v>
      </c>
      <c r="AW41" s="62">
        <f t="shared" si="99"/>
        <v>0</v>
      </c>
      <c r="AX41" s="62">
        <f t="shared" si="34"/>
        <v>0</v>
      </c>
      <c r="AY41" s="62">
        <f t="shared" si="70"/>
        <v>0</v>
      </c>
      <c r="AZ41" s="62">
        <f t="shared" si="35"/>
        <v>0</v>
      </c>
      <c r="BA41" s="83">
        <f>IF(H41+Q41+Z41+AI41+AR41+AQ41+AH41+Y41+P41+G41&gt;0,0,IF((AY41-AZ41)&gt;=$G$4+$P$4+$Y$4+$AH$4+$AQ$4+Summary!$P$8,$G$4+$P$4+$Y$4+$AH$4+$AQ$4+Summary!$P$8,AY41-AZ41))</f>
        <v>0</v>
      </c>
      <c r="BB41" s="62">
        <f t="shared" si="84"/>
        <v>0</v>
      </c>
      <c r="BD41" s="44">
        <f t="shared" si="36"/>
        <v>36</v>
      </c>
      <c r="BE41" s="58">
        <f t="shared" si="71"/>
        <v>45383</v>
      </c>
      <c r="BF41" s="62">
        <f t="shared" si="100"/>
        <v>0</v>
      </c>
      <c r="BG41" s="62">
        <f t="shared" si="38"/>
        <v>0</v>
      </c>
      <c r="BH41" s="62">
        <f t="shared" si="72"/>
        <v>0</v>
      </c>
      <c r="BI41" s="62">
        <f t="shared" si="39"/>
        <v>0</v>
      </c>
      <c r="BJ41" s="83">
        <f>IF(H41+Q41+Z41+AI41+AR41+BA41+AZ41+AQ41+AH41+Y41+P41+G41&gt;0,0,IF((BH41-BI41)&gt;=$G$4+$P$4+$Y$4+$AH$4+$AQ$4+$AZ$4+Summary!$P$8,$G$4+$P$4+$Y$4+$AH$4+$AQ$4+$AZ$4+Summary!$P$8,BH41-BI41))</f>
        <v>0</v>
      </c>
      <c r="BK41" s="62">
        <f t="shared" si="85"/>
        <v>0</v>
      </c>
      <c r="BM41" s="44">
        <f t="shared" si="40"/>
        <v>36</v>
      </c>
      <c r="BN41" s="58">
        <f t="shared" si="73"/>
        <v>45383</v>
      </c>
      <c r="BO41" s="62">
        <f t="shared" si="101"/>
        <v>0</v>
      </c>
      <c r="BP41" s="62">
        <f t="shared" si="42"/>
        <v>0</v>
      </c>
      <c r="BQ41" s="62">
        <f t="shared" si="74"/>
        <v>0</v>
      </c>
      <c r="BR41" s="62">
        <f t="shared" si="43"/>
        <v>0</v>
      </c>
      <c r="BS41" s="83">
        <f>IF(H41+Q41+Z41+AI41+AR41+BA41+BJ41+BI41+AZ41+AQ41+AH41+Y41+P41+G41&gt;0,0,IF((BQ41-BR41)&gt;=$G$4+$P$4+$Y$4+$AH$4+$AQ$4+$AZ$4+$BI$4+Summary!$P$8,$G$4+$P$4+$Y$4+$AH$4+$AQ$4+$AZ$4+$BI$4+Summary!$P$8,BQ41-BR41))</f>
        <v>0</v>
      </c>
      <c r="BT41" s="62">
        <f t="shared" si="86"/>
        <v>0</v>
      </c>
      <c r="BV41" s="44">
        <f t="shared" si="44"/>
        <v>36</v>
      </c>
      <c r="BW41" s="58">
        <f t="shared" si="75"/>
        <v>45383</v>
      </c>
      <c r="BX41" s="62">
        <f t="shared" si="102"/>
        <v>0</v>
      </c>
      <c r="BY41" s="62">
        <f t="shared" si="46"/>
        <v>0</v>
      </c>
      <c r="BZ41" s="62">
        <f t="shared" si="76"/>
        <v>0</v>
      </c>
      <c r="CA41" s="62">
        <f t="shared" si="47"/>
        <v>0</v>
      </c>
      <c r="CB41" s="83">
        <f>IF(H41+Q41+Z41+AI41+AR41+BA41+BJ41+BS41+BR41+BI41+AZ41+AQ41+AH41+Y41+P41+G41&gt;0,0,IF((BZ41-CA41)&gt;=$G$4+$P$4+$Y$4+$AH$4+$AQ$4+$AZ$4+$BI$4+$BR$4+Summary!$P$8,$G$4+$P$4+$Y$4+$AH$4+$AQ$4+$AZ$4+$BI$4+$BR$4+Summary!$P$8,BZ41-CA41))</f>
        <v>0</v>
      </c>
      <c r="CC41" s="62">
        <f t="shared" si="87"/>
        <v>0</v>
      </c>
      <c r="CE41" s="44">
        <f t="shared" si="48"/>
        <v>36</v>
      </c>
      <c r="CF41" s="58">
        <f t="shared" si="77"/>
        <v>45383</v>
      </c>
      <c r="CG41" s="62">
        <f t="shared" si="103"/>
        <v>0</v>
      </c>
      <c r="CH41" s="62">
        <f t="shared" si="50"/>
        <v>0</v>
      </c>
      <c r="CI41" s="62">
        <f t="shared" si="78"/>
        <v>0</v>
      </c>
      <c r="CJ41" s="62">
        <f t="shared" si="51"/>
        <v>0</v>
      </c>
      <c r="CK41" s="83">
        <f>IF(H41+Q41+Z41+AI41+AR41+BA41+BJ41+BS41+CB41+CA41+BR41+BI41+AZ41+AQ41+AH41+Y41+P41+G41&gt;0,0,IF((CI41-CJ41)&gt;=$G$4+$P$4+$Y$4+$AH$4+$AQ$4+$AZ$4+$BI$4+$BR$4+$CA$4+Summary!$P$8,$G$4+$P$4+$Y$4+$AH$4+$AQ$4+$AZ$4+$BI$4+$BR$4+$CA$4+Summary!$P$8,CI41-CJ41))</f>
        <v>0</v>
      </c>
      <c r="CL41" s="62">
        <f t="shared" si="88"/>
        <v>0</v>
      </c>
      <c r="CN41" s="44">
        <f t="shared" si="52"/>
        <v>36</v>
      </c>
      <c r="CO41" s="58">
        <f t="shared" si="79"/>
        <v>45383</v>
      </c>
      <c r="CP41" s="62">
        <f t="shared" si="89"/>
        <v>5167.7299891230741</v>
      </c>
      <c r="CQ41" s="62">
        <f t="shared" si="90"/>
        <v>72.21616587782367</v>
      </c>
      <c r="CR41" s="62">
        <f t="shared" si="91"/>
        <v>5239.9461550008973</v>
      </c>
      <c r="CS41" s="62">
        <f t="shared" si="92"/>
        <v>376</v>
      </c>
      <c r="CT41" s="62">
        <f t="shared" si="93"/>
        <v>448</v>
      </c>
      <c r="CU41" s="62">
        <f t="shared" si="94"/>
        <v>824</v>
      </c>
      <c r="CV41" s="84">
        <f t="shared" si="53"/>
        <v>45383</v>
      </c>
    </row>
    <row r="42" spans="2:100" ht="20" customHeight="1" thickBot="1" x14ac:dyDescent="0.25">
      <c r="B42" s="44">
        <f t="shared" si="54"/>
        <v>37</v>
      </c>
      <c r="C42" s="58">
        <f t="shared" si="56"/>
        <v>45413</v>
      </c>
      <c r="D42" s="62">
        <f t="shared" si="57"/>
        <v>0</v>
      </c>
      <c r="E42" s="62">
        <f t="shared" si="15"/>
        <v>0</v>
      </c>
      <c r="F42" s="62">
        <f t="shared" si="58"/>
        <v>0</v>
      </c>
      <c r="G42" s="62">
        <f t="shared" si="16"/>
        <v>0</v>
      </c>
      <c r="H42" s="83">
        <f t="shared" si="59"/>
        <v>0</v>
      </c>
      <c r="I42" s="62">
        <f t="shared" si="60"/>
        <v>0</v>
      </c>
      <c r="K42" s="44">
        <f t="shared" si="55"/>
        <v>37</v>
      </c>
      <c r="L42" s="58">
        <f t="shared" si="61"/>
        <v>45413</v>
      </c>
      <c r="M42" s="62">
        <f t="shared" si="95"/>
        <v>0</v>
      </c>
      <c r="N42" s="62">
        <f t="shared" si="18"/>
        <v>0</v>
      </c>
      <c r="O42" s="62">
        <f t="shared" si="62"/>
        <v>0</v>
      </c>
      <c r="P42" s="62">
        <f t="shared" si="19"/>
        <v>0</v>
      </c>
      <c r="Q42" s="83">
        <f>IF(H42+G42&gt;0,0,IF((O42-P42)&gt;=$G$4+Summary!$P$8,$G$4+Summary!$P$8,O42-P42))</f>
        <v>0</v>
      </c>
      <c r="R42" s="62">
        <f t="shared" si="80"/>
        <v>0</v>
      </c>
      <c r="T42" s="44">
        <f t="shared" si="20"/>
        <v>37</v>
      </c>
      <c r="U42" s="58">
        <f t="shared" si="63"/>
        <v>45413</v>
      </c>
      <c r="V42" s="62">
        <f t="shared" si="96"/>
        <v>0</v>
      </c>
      <c r="W42" s="62">
        <f t="shared" si="22"/>
        <v>0</v>
      </c>
      <c r="X42" s="62">
        <f t="shared" si="64"/>
        <v>0</v>
      </c>
      <c r="Y42" s="62">
        <f t="shared" si="23"/>
        <v>0</v>
      </c>
      <c r="Z42" s="83">
        <f>IF(H42+Q42+P42+G42&gt;0,0,IF((X42-Y42)&gt;=$G$4+$P$4+Summary!$P$8,$G$4+$P$4+Summary!$P$8,X42-Y42))</f>
        <v>0</v>
      </c>
      <c r="AA42" s="62">
        <f t="shared" si="81"/>
        <v>0</v>
      </c>
      <c r="AC42" s="44">
        <f t="shared" si="24"/>
        <v>37</v>
      </c>
      <c r="AD42" s="58">
        <f t="shared" si="65"/>
        <v>45413</v>
      </c>
      <c r="AE42" s="62">
        <f t="shared" si="97"/>
        <v>4143.6683238055757</v>
      </c>
      <c r="AF42" s="62">
        <f t="shared" si="26"/>
        <v>58.149478810738238</v>
      </c>
      <c r="AG42" s="62">
        <f t="shared" si="66"/>
        <v>4201.8178026163141</v>
      </c>
      <c r="AH42" s="62">
        <f t="shared" si="27"/>
        <v>340</v>
      </c>
      <c r="AI42" s="83">
        <f>IF(H42+Q42+Z42+Y42+P42+G42&gt;0,0,IF((AG42-AH42)&gt;=$G$4+$P$4+$Y$4+Summary!$P$8,$G$4+$P$4+$Y$4+Summary!$P$8,AG42-AH42))</f>
        <v>448</v>
      </c>
      <c r="AJ42" s="62">
        <f t="shared" si="82"/>
        <v>788</v>
      </c>
      <c r="AL42" s="44">
        <f t="shared" si="28"/>
        <v>37</v>
      </c>
      <c r="AM42" s="58">
        <f t="shared" si="67"/>
        <v>45413</v>
      </c>
      <c r="AN42" s="62">
        <f t="shared" si="98"/>
        <v>272.27783119532194</v>
      </c>
      <c r="AO42" s="62">
        <f t="shared" si="30"/>
        <v>3.5486877332456963</v>
      </c>
      <c r="AP42" s="62">
        <f t="shared" si="68"/>
        <v>275.82651892856762</v>
      </c>
      <c r="AQ42" s="62">
        <f t="shared" si="31"/>
        <v>36</v>
      </c>
      <c r="AR42" s="83">
        <f>IF(H42+Q42+Z42+AI42+AH42+Y42+P42+G42&gt;0,0,IF((AP42-AQ42)&gt;=$G$4+$P$4+$Y$4+$AH$4+Summary!$P$8,$G$4+$P$4+$Y$4+$AH$4+Summary!$P$8,AP42-AQ42))</f>
        <v>0</v>
      </c>
      <c r="AS42" s="62">
        <f t="shared" si="83"/>
        <v>36</v>
      </c>
      <c r="AU42" s="44">
        <f t="shared" si="32"/>
        <v>37</v>
      </c>
      <c r="AV42" s="58">
        <f t="shared" si="69"/>
        <v>45413</v>
      </c>
      <c r="AW42" s="62">
        <f t="shared" si="99"/>
        <v>0</v>
      </c>
      <c r="AX42" s="62">
        <f t="shared" si="34"/>
        <v>0</v>
      </c>
      <c r="AY42" s="62">
        <f t="shared" si="70"/>
        <v>0</v>
      </c>
      <c r="AZ42" s="62">
        <f t="shared" si="35"/>
        <v>0</v>
      </c>
      <c r="BA42" s="83">
        <f>IF(H42+Q42+Z42+AI42+AR42+AQ42+AH42+Y42+P42+G42&gt;0,0,IF((AY42-AZ42)&gt;=$G$4+$P$4+$Y$4+$AH$4+$AQ$4+Summary!$P$8,$G$4+$P$4+$Y$4+$AH$4+$AQ$4+Summary!$P$8,AY42-AZ42))</f>
        <v>0</v>
      </c>
      <c r="BB42" s="62">
        <f t="shared" si="84"/>
        <v>0</v>
      </c>
      <c r="BD42" s="44">
        <f t="shared" si="36"/>
        <v>37</v>
      </c>
      <c r="BE42" s="58">
        <f t="shared" si="71"/>
        <v>45413</v>
      </c>
      <c r="BF42" s="62">
        <f t="shared" si="100"/>
        <v>0</v>
      </c>
      <c r="BG42" s="62">
        <f t="shared" si="38"/>
        <v>0</v>
      </c>
      <c r="BH42" s="62">
        <f t="shared" si="72"/>
        <v>0</v>
      </c>
      <c r="BI42" s="62">
        <f t="shared" si="39"/>
        <v>0</v>
      </c>
      <c r="BJ42" s="83">
        <f>IF(H42+Q42+Z42+AI42+AR42+BA42+AZ42+AQ42+AH42+Y42+P42+G42&gt;0,0,IF((BH42-BI42)&gt;=$G$4+$P$4+$Y$4+$AH$4+$AQ$4+$AZ$4+Summary!$P$8,$G$4+$P$4+$Y$4+$AH$4+$AQ$4+$AZ$4+Summary!$P$8,BH42-BI42))</f>
        <v>0</v>
      </c>
      <c r="BK42" s="62">
        <f t="shared" si="85"/>
        <v>0</v>
      </c>
      <c r="BM42" s="44">
        <f t="shared" si="40"/>
        <v>37</v>
      </c>
      <c r="BN42" s="58">
        <f t="shared" si="73"/>
        <v>45413</v>
      </c>
      <c r="BO42" s="62">
        <f t="shared" si="101"/>
        <v>0</v>
      </c>
      <c r="BP42" s="62">
        <f t="shared" si="42"/>
        <v>0</v>
      </c>
      <c r="BQ42" s="62">
        <f t="shared" si="74"/>
        <v>0</v>
      </c>
      <c r="BR42" s="62">
        <f t="shared" si="43"/>
        <v>0</v>
      </c>
      <c r="BS42" s="83">
        <f>IF(H42+Q42+Z42+AI42+AR42+BA42+BJ42+BI42+AZ42+AQ42+AH42+Y42+P42+G42&gt;0,0,IF((BQ42-BR42)&gt;=$G$4+$P$4+$Y$4+$AH$4+$AQ$4+$AZ$4+$BI$4+Summary!$P$8,$G$4+$P$4+$Y$4+$AH$4+$AQ$4+$AZ$4+$BI$4+Summary!$P$8,BQ42-BR42))</f>
        <v>0</v>
      </c>
      <c r="BT42" s="62">
        <f t="shared" si="86"/>
        <v>0</v>
      </c>
      <c r="BV42" s="44">
        <f t="shared" si="44"/>
        <v>37</v>
      </c>
      <c r="BW42" s="58">
        <f t="shared" si="75"/>
        <v>45413</v>
      </c>
      <c r="BX42" s="62">
        <f t="shared" si="102"/>
        <v>0</v>
      </c>
      <c r="BY42" s="62">
        <f t="shared" si="46"/>
        <v>0</v>
      </c>
      <c r="BZ42" s="62">
        <f t="shared" si="76"/>
        <v>0</v>
      </c>
      <c r="CA42" s="62">
        <f t="shared" si="47"/>
        <v>0</v>
      </c>
      <c r="CB42" s="83">
        <f>IF(H42+Q42+Z42+AI42+AR42+BA42+BJ42+BS42+BR42+BI42+AZ42+AQ42+AH42+Y42+P42+G42&gt;0,0,IF((BZ42-CA42)&gt;=$G$4+$P$4+$Y$4+$AH$4+$AQ$4+$AZ$4+$BI$4+$BR$4+Summary!$P$8,$G$4+$P$4+$Y$4+$AH$4+$AQ$4+$AZ$4+$BI$4+$BR$4+Summary!$P$8,BZ42-CA42))</f>
        <v>0</v>
      </c>
      <c r="CC42" s="62">
        <f t="shared" si="87"/>
        <v>0</v>
      </c>
      <c r="CE42" s="44">
        <f t="shared" si="48"/>
        <v>37</v>
      </c>
      <c r="CF42" s="58">
        <f t="shared" si="77"/>
        <v>45413</v>
      </c>
      <c r="CG42" s="62">
        <f t="shared" si="103"/>
        <v>0</v>
      </c>
      <c r="CH42" s="62">
        <f t="shared" si="50"/>
        <v>0</v>
      </c>
      <c r="CI42" s="62">
        <f t="shared" si="78"/>
        <v>0</v>
      </c>
      <c r="CJ42" s="62">
        <f t="shared" si="51"/>
        <v>0</v>
      </c>
      <c r="CK42" s="83">
        <f>IF(H42+Q42+Z42+AI42+AR42+BA42+BJ42+BS42+CB42+CA42+BR42+BI42+AZ42+AQ42+AH42+Y42+P42+G42&gt;0,0,IF((CI42-CJ42)&gt;=$G$4+$P$4+$Y$4+$AH$4+$AQ$4+$AZ$4+$BI$4+$BR$4+$CA$4+Summary!$P$8,$G$4+$P$4+$Y$4+$AH$4+$AQ$4+$AZ$4+$BI$4+$BR$4+$CA$4+Summary!$P$8,CI42-CJ42))</f>
        <v>0</v>
      </c>
      <c r="CL42" s="62">
        <f t="shared" si="88"/>
        <v>0</v>
      </c>
      <c r="CN42" s="44">
        <f t="shared" si="52"/>
        <v>37</v>
      </c>
      <c r="CO42" s="58">
        <f t="shared" si="79"/>
        <v>45413</v>
      </c>
      <c r="CP42" s="62">
        <f t="shared" si="89"/>
        <v>4415.9461550008973</v>
      </c>
      <c r="CQ42" s="62">
        <f t="shared" si="90"/>
        <v>61.69816654398393</v>
      </c>
      <c r="CR42" s="62">
        <f t="shared" si="91"/>
        <v>4477.6443215448817</v>
      </c>
      <c r="CS42" s="62">
        <f t="shared" si="92"/>
        <v>376</v>
      </c>
      <c r="CT42" s="62">
        <f t="shared" si="93"/>
        <v>448</v>
      </c>
      <c r="CU42" s="62">
        <f t="shared" si="94"/>
        <v>824</v>
      </c>
      <c r="CV42" s="84">
        <f t="shared" si="53"/>
        <v>45413</v>
      </c>
    </row>
    <row r="43" spans="2:100" ht="20" customHeight="1" thickBot="1" x14ac:dyDescent="0.25">
      <c r="B43" s="44">
        <f t="shared" si="54"/>
        <v>38</v>
      </c>
      <c r="C43" s="58">
        <f t="shared" si="56"/>
        <v>45444</v>
      </c>
      <c r="D43" s="62">
        <f t="shared" si="57"/>
        <v>0</v>
      </c>
      <c r="E43" s="62">
        <f t="shared" si="15"/>
        <v>0</v>
      </c>
      <c r="F43" s="62">
        <f t="shared" si="58"/>
        <v>0</v>
      </c>
      <c r="G43" s="62">
        <f t="shared" si="16"/>
        <v>0</v>
      </c>
      <c r="H43" s="83">
        <f t="shared" si="59"/>
        <v>0</v>
      </c>
      <c r="I43" s="62">
        <f t="shared" si="60"/>
        <v>0</v>
      </c>
      <c r="K43" s="44">
        <f t="shared" si="55"/>
        <v>38</v>
      </c>
      <c r="L43" s="58">
        <f t="shared" si="61"/>
        <v>45444</v>
      </c>
      <c r="M43" s="62">
        <f t="shared" si="95"/>
        <v>0</v>
      </c>
      <c r="N43" s="62">
        <f t="shared" si="18"/>
        <v>0</v>
      </c>
      <c r="O43" s="62">
        <f t="shared" si="62"/>
        <v>0</v>
      </c>
      <c r="P43" s="62">
        <f t="shared" si="19"/>
        <v>0</v>
      </c>
      <c r="Q43" s="83">
        <f>IF(H43+G43&gt;0,0,IF((O43-P43)&gt;=$G$4+Summary!$P$8,$G$4+Summary!$P$8,O43-P43))</f>
        <v>0</v>
      </c>
      <c r="R43" s="62">
        <f t="shared" si="80"/>
        <v>0</v>
      </c>
      <c r="T43" s="44">
        <f t="shared" si="20"/>
        <v>38</v>
      </c>
      <c r="U43" s="58">
        <f t="shared" si="63"/>
        <v>45444</v>
      </c>
      <c r="V43" s="62">
        <f t="shared" si="96"/>
        <v>0</v>
      </c>
      <c r="W43" s="62">
        <f t="shared" si="22"/>
        <v>0</v>
      </c>
      <c r="X43" s="62">
        <f t="shared" si="64"/>
        <v>0</v>
      </c>
      <c r="Y43" s="62">
        <f t="shared" si="23"/>
        <v>0</v>
      </c>
      <c r="Z43" s="83">
        <f>IF(H43+Q43+P43+G43&gt;0,0,IF((X43-Y43)&gt;=$G$4+$P$4+Summary!$P$8,$G$4+$P$4+Summary!$P$8,X43-Y43))</f>
        <v>0</v>
      </c>
      <c r="AA43" s="62">
        <f t="shared" si="81"/>
        <v>0</v>
      </c>
      <c r="AC43" s="44">
        <f t="shared" si="24"/>
        <v>38</v>
      </c>
      <c r="AD43" s="58">
        <f t="shared" si="65"/>
        <v>45444</v>
      </c>
      <c r="AE43" s="62">
        <f t="shared" si="97"/>
        <v>3413.8178026163141</v>
      </c>
      <c r="AF43" s="62">
        <f t="shared" si="26"/>
        <v>47.907243163382276</v>
      </c>
      <c r="AG43" s="62">
        <f t="shared" si="66"/>
        <v>3461.7250457796963</v>
      </c>
      <c r="AH43" s="62">
        <f t="shared" si="27"/>
        <v>340</v>
      </c>
      <c r="AI43" s="83">
        <f>IF(H43+Q43+Z43+Y43+P43+G43&gt;0,0,IF((AG43-AH43)&gt;=$G$4+$P$4+$Y$4+Summary!$P$8,$G$4+$P$4+$Y$4+Summary!$P$8,AG43-AH43))</f>
        <v>448</v>
      </c>
      <c r="AJ43" s="62">
        <f t="shared" si="82"/>
        <v>788</v>
      </c>
      <c r="AL43" s="44">
        <f t="shared" si="28"/>
        <v>38</v>
      </c>
      <c r="AM43" s="58">
        <f t="shared" si="67"/>
        <v>45444</v>
      </c>
      <c r="AN43" s="62">
        <f t="shared" si="98"/>
        <v>239.82651892856762</v>
      </c>
      <c r="AO43" s="62">
        <f t="shared" si="30"/>
        <v>3.1257389633689985</v>
      </c>
      <c r="AP43" s="62">
        <f t="shared" si="68"/>
        <v>242.95225789193663</v>
      </c>
      <c r="AQ43" s="62">
        <f t="shared" si="31"/>
        <v>36</v>
      </c>
      <c r="AR43" s="83">
        <f>IF(H43+Q43+Z43+AI43+AH43+Y43+P43+G43&gt;0,0,IF((AP43-AQ43)&gt;=$G$4+$P$4+$Y$4+$AH$4+Summary!$P$8,$G$4+$P$4+$Y$4+$AH$4+Summary!$P$8,AP43-AQ43))</f>
        <v>0</v>
      </c>
      <c r="AS43" s="62">
        <f t="shared" si="83"/>
        <v>36</v>
      </c>
      <c r="AU43" s="44">
        <f t="shared" si="32"/>
        <v>38</v>
      </c>
      <c r="AV43" s="58">
        <f t="shared" si="69"/>
        <v>45444</v>
      </c>
      <c r="AW43" s="62">
        <f t="shared" si="99"/>
        <v>0</v>
      </c>
      <c r="AX43" s="62">
        <f t="shared" si="34"/>
        <v>0</v>
      </c>
      <c r="AY43" s="62">
        <f t="shared" si="70"/>
        <v>0</v>
      </c>
      <c r="AZ43" s="62">
        <f t="shared" si="35"/>
        <v>0</v>
      </c>
      <c r="BA43" s="83">
        <f>IF(H43+Q43+Z43+AI43+AR43+AQ43+AH43+Y43+P43+G43&gt;0,0,IF((AY43-AZ43)&gt;=$G$4+$P$4+$Y$4+$AH$4+$AQ$4+Summary!$P$8,$G$4+$P$4+$Y$4+$AH$4+$AQ$4+Summary!$P$8,AY43-AZ43))</f>
        <v>0</v>
      </c>
      <c r="BB43" s="62">
        <f t="shared" si="84"/>
        <v>0</v>
      </c>
      <c r="BD43" s="44">
        <f t="shared" si="36"/>
        <v>38</v>
      </c>
      <c r="BE43" s="58">
        <f t="shared" si="71"/>
        <v>45444</v>
      </c>
      <c r="BF43" s="62">
        <f t="shared" si="100"/>
        <v>0</v>
      </c>
      <c r="BG43" s="62">
        <f t="shared" si="38"/>
        <v>0</v>
      </c>
      <c r="BH43" s="62">
        <f t="shared" si="72"/>
        <v>0</v>
      </c>
      <c r="BI43" s="62">
        <f t="shared" si="39"/>
        <v>0</v>
      </c>
      <c r="BJ43" s="83">
        <f>IF(H43+Q43+Z43+AI43+AR43+BA43+AZ43+AQ43+AH43+Y43+P43+G43&gt;0,0,IF((BH43-BI43)&gt;=$G$4+$P$4+$Y$4+$AH$4+$AQ$4+$AZ$4+Summary!$P$8,$G$4+$P$4+$Y$4+$AH$4+$AQ$4+$AZ$4+Summary!$P$8,BH43-BI43))</f>
        <v>0</v>
      </c>
      <c r="BK43" s="62">
        <f t="shared" si="85"/>
        <v>0</v>
      </c>
      <c r="BM43" s="44">
        <f t="shared" si="40"/>
        <v>38</v>
      </c>
      <c r="BN43" s="58">
        <f t="shared" si="73"/>
        <v>45444</v>
      </c>
      <c r="BO43" s="62">
        <f t="shared" si="101"/>
        <v>0</v>
      </c>
      <c r="BP43" s="62">
        <f t="shared" si="42"/>
        <v>0</v>
      </c>
      <c r="BQ43" s="62">
        <f t="shared" si="74"/>
        <v>0</v>
      </c>
      <c r="BR43" s="62">
        <f t="shared" si="43"/>
        <v>0</v>
      </c>
      <c r="BS43" s="83">
        <f>IF(H43+Q43+Z43+AI43+AR43+BA43+BJ43+BI43+AZ43+AQ43+AH43+Y43+P43+G43&gt;0,0,IF((BQ43-BR43)&gt;=$G$4+$P$4+$Y$4+$AH$4+$AQ$4+$AZ$4+$BI$4+Summary!$P$8,$G$4+$P$4+$Y$4+$AH$4+$AQ$4+$AZ$4+$BI$4+Summary!$P$8,BQ43-BR43))</f>
        <v>0</v>
      </c>
      <c r="BT43" s="62">
        <f t="shared" si="86"/>
        <v>0</v>
      </c>
      <c r="BV43" s="44">
        <f t="shared" si="44"/>
        <v>38</v>
      </c>
      <c r="BW43" s="58">
        <f t="shared" si="75"/>
        <v>45444</v>
      </c>
      <c r="BX43" s="62">
        <f t="shared" si="102"/>
        <v>0</v>
      </c>
      <c r="BY43" s="62">
        <f t="shared" si="46"/>
        <v>0</v>
      </c>
      <c r="BZ43" s="62">
        <f t="shared" si="76"/>
        <v>0</v>
      </c>
      <c r="CA43" s="62">
        <f t="shared" si="47"/>
        <v>0</v>
      </c>
      <c r="CB43" s="83">
        <f>IF(H43+Q43+Z43+AI43+AR43+BA43+BJ43+BS43+BR43+BI43+AZ43+AQ43+AH43+Y43+P43+G43&gt;0,0,IF((BZ43-CA43)&gt;=$G$4+$P$4+$Y$4+$AH$4+$AQ$4+$AZ$4+$BI$4+$BR$4+Summary!$P$8,$G$4+$P$4+$Y$4+$AH$4+$AQ$4+$AZ$4+$BI$4+$BR$4+Summary!$P$8,BZ43-CA43))</f>
        <v>0</v>
      </c>
      <c r="CC43" s="62">
        <f t="shared" si="87"/>
        <v>0</v>
      </c>
      <c r="CE43" s="44">
        <f t="shared" si="48"/>
        <v>38</v>
      </c>
      <c r="CF43" s="58">
        <f t="shared" si="77"/>
        <v>45444</v>
      </c>
      <c r="CG43" s="62">
        <f t="shared" si="103"/>
        <v>0</v>
      </c>
      <c r="CH43" s="62">
        <f t="shared" si="50"/>
        <v>0</v>
      </c>
      <c r="CI43" s="62">
        <f t="shared" si="78"/>
        <v>0</v>
      </c>
      <c r="CJ43" s="62">
        <f t="shared" si="51"/>
        <v>0</v>
      </c>
      <c r="CK43" s="83">
        <f>IF(H43+Q43+Z43+AI43+AR43+BA43+BJ43+BS43+CB43+CA43+BR43+BI43+AZ43+AQ43+AH43+Y43+P43+G43&gt;0,0,IF((CI43-CJ43)&gt;=$G$4+$P$4+$Y$4+$AH$4+$AQ$4+$AZ$4+$BI$4+$BR$4+$CA$4+Summary!$P$8,$G$4+$P$4+$Y$4+$AH$4+$AQ$4+$AZ$4+$BI$4+$BR$4+$CA$4+Summary!$P$8,CI43-CJ43))</f>
        <v>0</v>
      </c>
      <c r="CL43" s="62">
        <f t="shared" si="88"/>
        <v>0</v>
      </c>
      <c r="CN43" s="44">
        <f t="shared" si="52"/>
        <v>38</v>
      </c>
      <c r="CO43" s="58">
        <f t="shared" si="79"/>
        <v>45444</v>
      </c>
      <c r="CP43" s="62">
        <f t="shared" si="89"/>
        <v>3653.6443215448817</v>
      </c>
      <c r="CQ43" s="62">
        <f t="shared" si="90"/>
        <v>51.032982126751271</v>
      </c>
      <c r="CR43" s="62">
        <f t="shared" si="91"/>
        <v>3704.6773036716331</v>
      </c>
      <c r="CS43" s="62">
        <f t="shared" si="92"/>
        <v>376</v>
      </c>
      <c r="CT43" s="62">
        <f t="shared" si="93"/>
        <v>448</v>
      </c>
      <c r="CU43" s="62">
        <f t="shared" si="94"/>
        <v>824</v>
      </c>
      <c r="CV43" s="84">
        <f t="shared" si="53"/>
        <v>45444</v>
      </c>
    </row>
    <row r="44" spans="2:100" ht="20" customHeight="1" thickBot="1" x14ac:dyDescent="0.25">
      <c r="B44" s="44">
        <f t="shared" si="54"/>
        <v>39</v>
      </c>
      <c r="C44" s="58">
        <f t="shared" si="56"/>
        <v>45474</v>
      </c>
      <c r="D44" s="62">
        <f t="shared" si="57"/>
        <v>0</v>
      </c>
      <c r="E44" s="62">
        <f t="shared" si="15"/>
        <v>0</v>
      </c>
      <c r="F44" s="62">
        <f t="shared" si="58"/>
        <v>0</v>
      </c>
      <c r="G44" s="62">
        <f t="shared" si="16"/>
        <v>0</v>
      </c>
      <c r="H44" s="83">
        <f t="shared" si="59"/>
        <v>0</v>
      </c>
      <c r="I44" s="62">
        <f t="shared" si="60"/>
        <v>0</v>
      </c>
      <c r="K44" s="44">
        <f t="shared" si="55"/>
        <v>39</v>
      </c>
      <c r="L44" s="58">
        <f t="shared" si="61"/>
        <v>45474</v>
      </c>
      <c r="M44" s="62">
        <f t="shared" si="95"/>
        <v>0</v>
      </c>
      <c r="N44" s="62">
        <f t="shared" si="18"/>
        <v>0</v>
      </c>
      <c r="O44" s="62">
        <f t="shared" si="62"/>
        <v>0</v>
      </c>
      <c r="P44" s="62">
        <f t="shared" si="19"/>
        <v>0</v>
      </c>
      <c r="Q44" s="83">
        <f>IF(H44+G44&gt;0,0,IF((O44-P44)&gt;=$G$4+Summary!$P$8,$G$4+Summary!$P$8,O44-P44))</f>
        <v>0</v>
      </c>
      <c r="R44" s="62">
        <f t="shared" si="80"/>
        <v>0</v>
      </c>
      <c r="T44" s="44">
        <f t="shared" si="20"/>
        <v>39</v>
      </c>
      <c r="U44" s="58">
        <f t="shared" si="63"/>
        <v>45474</v>
      </c>
      <c r="V44" s="62">
        <f t="shared" si="96"/>
        <v>0</v>
      </c>
      <c r="W44" s="62">
        <f t="shared" si="22"/>
        <v>0</v>
      </c>
      <c r="X44" s="62">
        <f t="shared" si="64"/>
        <v>0</v>
      </c>
      <c r="Y44" s="62">
        <f t="shared" si="23"/>
        <v>0</v>
      </c>
      <c r="Z44" s="83">
        <f>IF(H44+Q44+P44+G44&gt;0,0,IF((X44-Y44)&gt;=$G$4+$P$4+Summary!$P$8,$G$4+$P$4+Summary!$P$8,X44-Y44))</f>
        <v>0</v>
      </c>
      <c r="AA44" s="62">
        <f t="shared" si="81"/>
        <v>0</v>
      </c>
      <c r="AC44" s="44">
        <f t="shared" si="24"/>
        <v>39</v>
      </c>
      <c r="AD44" s="58">
        <f t="shared" si="65"/>
        <v>45474</v>
      </c>
      <c r="AE44" s="62">
        <f t="shared" si="97"/>
        <v>2673.7250457796963</v>
      </c>
      <c r="AF44" s="62">
        <f t="shared" si="26"/>
        <v>37.521274809108405</v>
      </c>
      <c r="AG44" s="62">
        <f t="shared" si="66"/>
        <v>2711.2463205888048</v>
      </c>
      <c r="AH44" s="62">
        <f t="shared" si="27"/>
        <v>340</v>
      </c>
      <c r="AI44" s="83">
        <f>IF(H44+Q44+Z44+Y44+P44+G44&gt;0,0,IF((AG44-AH44)&gt;=$G$4+$P$4+$Y$4+Summary!$P$8,$G$4+$P$4+$Y$4+Summary!$P$8,AG44-AH44))</f>
        <v>448</v>
      </c>
      <c r="AJ44" s="62">
        <f t="shared" si="82"/>
        <v>788</v>
      </c>
      <c r="AL44" s="44">
        <f t="shared" si="28"/>
        <v>39</v>
      </c>
      <c r="AM44" s="58">
        <f t="shared" si="67"/>
        <v>45474</v>
      </c>
      <c r="AN44" s="62">
        <f t="shared" si="98"/>
        <v>206.95225789193663</v>
      </c>
      <c r="AO44" s="62">
        <f t="shared" si="30"/>
        <v>2.6972777611915739</v>
      </c>
      <c r="AP44" s="62">
        <f t="shared" si="68"/>
        <v>209.6495356531282</v>
      </c>
      <c r="AQ44" s="62">
        <f t="shared" si="31"/>
        <v>36</v>
      </c>
      <c r="AR44" s="83">
        <f>IF(H44+Q44+Z44+AI44+AH44+Y44+P44+G44&gt;0,0,IF((AP44-AQ44)&gt;=$G$4+$P$4+$Y$4+$AH$4+Summary!$P$8,$G$4+$P$4+$Y$4+$AH$4+Summary!$P$8,AP44-AQ44))</f>
        <v>0</v>
      </c>
      <c r="AS44" s="62">
        <f t="shared" si="83"/>
        <v>36</v>
      </c>
      <c r="AU44" s="44">
        <f t="shared" si="32"/>
        <v>39</v>
      </c>
      <c r="AV44" s="58">
        <f t="shared" si="69"/>
        <v>45474</v>
      </c>
      <c r="AW44" s="62">
        <f t="shared" si="99"/>
        <v>0</v>
      </c>
      <c r="AX44" s="62">
        <f t="shared" si="34"/>
        <v>0</v>
      </c>
      <c r="AY44" s="62">
        <f t="shared" si="70"/>
        <v>0</v>
      </c>
      <c r="AZ44" s="62">
        <f t="shared" si="35"/>
        <v>0</v>
      </c>
      <c r="BA44" s="83">
        <f>IF(H44+Q44+Z44+AI44+AR44+AQ44+AH44+Y44+P44+G44&gt;0,0,IF((AY44-AZ44)&gt;=$G$4+$P$4+$Y$4+$AH$4+$AQ$4+Summary!$P$8,$G$4+$P$4+$Y$4+$AH$4+$AQ$4+Summary!$P$8,AY44-AZ44))</f>
        <v>0</v>
      </c>
      <c r="BB44" s="62">
        <f t="shared" si="84"/>
        <v>0</v>
      </c>
      <c r="BD44" s="44">
        <f t="shared" si="36"/>
        <v>39</v>
      </c>
      <c r="BE44" s="58">
        <f t="shared" si="71"/>
        <v>45474</v>
      </c>
      <c r="BF44" s="62">
        <f t="shared" si="100"/>
        <v>0</v>
      </c>
      <c r="BG44" s="62">
        <f t="shared" si="38"/>
        <v>0</v>
      </c>
      <c r="BH44" s="62">
        <f t="shared" si="72"/>
        <v>0</v>
      </c>
      <c r="BI44" s="62">
        <f t="shared" si="39"/>
        <v>0</v>
      </c>
      <c r="BJ44" s="83">
        <f>IF(H44+Q44+Z44+AI44+AR44+BA44+AZ44+AQ44+AH44+Y44+P44+G44&gt;0,0,IF((BH44-BI44)&gt;=$G$4+$P$4+$Y$4+$AH$4+$AQ$4+$AZ$4+Summary!$P$8,$G$4+$P$4+$Y$4+$AH$4+$AQ$4+$AZ$4+Summary!$P$8,BH44-BI44))</f>
        <v>0</v>
      </c>
      <c r="BK44" s="62">
        <f t="shared" si="85"/>
        <v>0</v>
      </c>
      <c r="BM44" s="44">
        <f t="shared" si="40"/>
        <v>39</v>
      </c>
      <c r="BN44" s="58">
        <f t="shared" si="73"/>
        <v>45474</v>
      </c>
      <c r="BO44" s="62">
        <f t="shared" si="101"/>
        <v>0</v>
      </c>
      <c r="BP44" s="62">
        <f t="shared" si="42"/>
        <v>0</v>
      </c>
      <c r="BQ44" s="62">
        <f t="shared" si="74"/>
        <v>0</v>
      </c>
      <c r="BR44" s="62">
        <f t="shared" si="43"/>
        <v>0</v>
      </c>
      <c r="BS44" s="83">
        <f>IF(H44+Q44+Z44+AI44+AR44+BA44+BJ44+BI44+AZ44+AQ44+AH44+Y44+P44+G44&gt;0,0,IF((BQ44-BR44)&gt;=$G$4+$P$4+$Y$4+$AH$4+$AQ$4+$AZ$4+$BI$4+Summary!$P$8,$G$4+$P$4+$Y$4+$AH$4+$AQ$4+$AZ$4+$BI$4+Summary!$P$8,BQ44-BR44))</f>
        <v>0</v>
      </c>
      <c r="BT44" s="62">
        <f t="shared" si="86"/>
        <v>0</v>
      </c>
      <c r="BV44" s="44">
        <f t="shared" si="44"/>
        <v>39</v>
      </c>
      <c r="BW44" s="58">
        <f t="shared" si="75"/>
        <v>45474</v>
      </c>
      <c r="BX44" s="62">
        <f t="shared" si="102"/>
        <v>0</v>
      </c>
      <c r="BY44" s="62">
        <f t="shared" si="46"/>
        <v>0</v>
      </c>
      <c r="BZ44" s="62">
        <f t="shared" si="76"/>
        <v>0</v>
      </c>
      <c r="CA44" s="62">
        <f t="shared" si="47"/>
        <v>0</v>
      </c>
      <c r="CB44" s="83">
        <f>IF(H44+Q44+Z44+AI44+AR44+BA44+BJ44+BS44+BR44+BI44+AZ44+AQ44+AH44+Y44+P44+G44&gt;0,0,IF((BZ44-CA44)&gt;=$G$4+$P$4+$Y$4+$AH$4+$AQ$4+$AZ$4+$BI$4+$BR$4+Summary!$P$8,$G$4+$P$4+$Y$4+$AH$4+$AQ$4+$AZ$4+$BI$4+$BR$4+Summary!$P$8,BZ44-CA44))</f>
        <v>0</v>
      </c>
      <c r="CC44" s="62">
        <f t="shared" si="87"/>
        <v>0</v>
      </c>
      <c r="CE44" s="44">
        <f t="shared" si="48"/>
        <v>39</v>
      </c>
      <c r="CF44" s="58">
        <f t="shared" si="77"/>
        <v>45474</v>
      </c>
      <c r="CG44" s="62">
        <f t="shared" si="103"/>
        <v>0</v>
      </c>
      <c r="CH44" s="62">
        <f t="shared" si="50"/>
        <v>0</v>
      </c>
      <c r="CI44" s="62">
        <f t="shared" si="78"/>
        <v>0</v>
      </c>
      <c r="CJ44" s="62">
        <f t="shared" si="51"/>
        <v>0</v>
      </c>
      <c r="CK44" s="83">
        <f>IF(H44+Q44+Z44+AI44+AR44+BA44+BJ44+BS44+CB44+CA44+BR44+BI44+AZ44+AQ44+AH44+Y44+P44+G44&gt;0,0,IF((CI44-CJ44)&gt;=$G$4+$P$4+$Y$4+$AH$4+$AQ$4+$AZ$4+$BI$4+$BR$4+$CA$4+Summary!$P$8,$G$4+$P$4+$Y$4+$AH$4+$AQ$4+$AZ$4+$BI$4+$BR$4+$CA$4+Summary!$P$8,CI44-CJ44))</f>
        <v>0</v>
      </c>
      <c r="CL44" s="62">
        <f t="shared" si="88"/>
        <v>0</v>
      </c>
      <c r="CN44" s="44">
        <f t="shared" si="52"/>
        <v>39</v>
      </c>
      <c r="CO44" s="58">
        <f t="shared" si="79"/>
        <v>45474</v>
      </c>
      <c r="CP44" s="62">
        <f t="shared" si="89"/>
        <v>2880.6773036716331</v>
      </c>
      <c r="CQ44" s="62">
        <f t="shared" si="90"/>
        <v>40.218552570299977</v>
      </c>
      <c r="CR44" s="62">
        <f t="shared" si="91"/>
        <v>2920.895856241933</v>
      </c>
      <c r="CS44" s="62">
        <f t="shared" si="92"/>
        <v>376</v>
      </c>
      <c r="CT44" s="62">
        <f t="shared" si="93"/>
        <v>448</v>
      </c>
      <c r="CU44" s="62">
        <f t="shared" si="94"/>
        <v>824</v>
      </c>
      <c r="CV44" s="84">
        <f t="shared" si="53"/>
        <v>45474</v>
      </c>
    </row>
    <row r="45" spans="2:100" ht="20" customHeight="1" thickBot="1" x14ac:dyDescent="0.25">
      <c r="B45" s="44">
        <f t="shared" si="54"/>
        <v>40</v>
      </c>
      <c r="C45" s="58">
        <f t="shared" si="56"/>
        <v>45505</v>
      </c>
      <c r="D45" s="62">
        <f t="shared" si="57"/>
        <v>0</v>
      </c>
      <c r="E45" s="62">
        <f t="shared" si="15"/>
        <v>0</v>
      </c>
      <c r="F45" s="62">
        <f t="shared" si="58"/>
        <v>0</v>
      </c>
      <c r="G45" s="62">
        <f t="shared" si="16"/>
        <v>0</v>
      </c>
      <c r="H45" s="83">
        <f t="shared" si="59"/>
        <v>0</v>
      </c>
      <c r="I45" s="62">
        <f t="shared" si="60"/>
        <v>0</v>
      </c>
      <c r="K45" s="44">
        <f t="shared" si="55"/>
        <v>40</v>
      </c>
      <c r="L45" s="58">
        <f t="shared" si="61"/>
        <v>45505</v>
      </c>
      <c r="M45" s="62">
        <f t="shared" si="95"/>
        <v>0</v>
      </c>
      <c r="N45" s="62">
        <f t="shared" si="18"/>
        <v>0</v>
      </c>
      <c r="O45" s="62">
        <f t="shared" si="62"/>
        <v>0</v>
      </c>
      <c r="P45" s="62">
        <f t="shared" si="19"/>
        <v>0</v>
      </c>
      <c r="Q45" s="83">
        <f>IF(H45+G45&gt;0,0,IF((O45-P45)&gt;=$G$4+Summary!$P$8,$G$4+Summary!$P$8,O45-P45))</f>
        <v>0</v>
      </c>
      <c r="R45" s="62">
        <f t="shared" si="80"/>
        <v>0</v>
      </c>
      <c r="T45" s="44">
        <f t="shared" si="20"/>
        <v>40</v>
      </c>
      <c r="U45" s="58">
        <f t="shared" si="63"/>
        <v>45505</v>
      </c>
      <c r="V45" s="62">
        <f t="shared" si="96"/>
        <v>0</v>
      </c>
      <c r="W45" s="62">
        <f t="shared" si="22"/>
        <v>0</v>
      </c>
      <c r="X45" s="62">
        <f t="shared" si="64"/>
        <v>0</v>
      </c>
      <c r="Y45" s="62">
        <f t="shared" si="23"/>
        <v>0</v>
      </c>
      <c r="Z45" s="83">
        <f>IF(H45+Q45+P45+G45&gt;0,0,IF((X45-Y45)&gt;=$G$4+$P$4+Summary!$P$8,$G$4+$P$4+Summary!$P$8,X45-Y45))</f>
        <v>0</v>
      </c>
      <c r="AA45" s="62">
        <f t="shared" si="81"/>
        <v>0</v>
      </c>
      <c r="AC45" s="44">
        <f t="shared" si="24"/>
        <v>40</v>
      </c>
      <c r="AD45" s="58">
        <f t="shared" si="65"/>
        <v>45505</v>
      </c>
      <c r="AE45" s="62">
        <f t="shared" si="97"/>
        <v>1923.2463205888048</v>
      </c>
      <c r="AF45" s="62">
        <f t="shared" si="26"/>
        <v>26.989556698929562</v>
      </c>
      <c r="AG45" s="62">
        <f t="shared" si="66"/>
        <v>1950.2358772877344</v>
      </c>
      <c r="AH45" s="62">
        <f t="shared" si="27"/>
        <v>340</v>
      </c>
      <c r="AI45" s="83">
        <f>IF(H45+Q45+Z45+Y45+P45+G45&gt;0,0,IF((AG45-AH45)&gt;=$G$4+$P$4+$Y$4+Summary!$P$8,$G$4+$P$4+$Y$4+Summary!$P$8,AG45-AH45))</f>
        <v>448</v>
      </c>
      <c r="AJ45" s="62">
        <f t="shared" si="82"/>
        <v>788</v>
      </c>
      <c r="AL45" s="44">
        <f t="shared" si="28"/>
        <v>40</v>
      </c>
      <c r="AM45" s="58">
        <f t="shared" si="67"/>
        <v>45505</v>
      </c>
      <c r="AN45" s="62">
        <f t="shared" si="98"/>
        <v>173.6495356531282</v>
      </c>
      <c r="AO45" s="62">
        <f t="shared" si="30"/>
        <v>2.263232281345771</v>
      </c>
      <c r="AP45" s="62">
        <f t="shared" si="68"/>
        <v>175.91276793447398</v>
      </c>
      <c r="AQ45" s="62">
        <f t="shared" si="31"/>
        <v>36</v>
      </c>
      <c r="AR45" s="83">
        <f>IF(H45+Q45+Z45+AI45+AH45+Y45+P45+G45&gt;0,0,IF((AP45-AQ45)&gt;=$G$4+$P$4+$Y$4+$AH$4+Summary!$P$8,$G$4+$P$4+$Y$4+$AH$4+Summary!$P$8,AP45-AQ45))</f>
        <v>0</v>
      </c>
      <c r="AS45" s="62">
        <f t="shared" si="83"/>
        <v>36</v>
      </c>
      <c r="AU45" s="44">
        <f t="shared" si="32"/>
        <v>40</v>
      </c>
      <c r="AV45" s="58">
        <f t="shared" si="69"/>
        <v>45505</v>
      </c>
      <c r="AW45" s="62">
        <f t="shared" si="99"/>
        <v>0</v>
      </c>
      <c r="AX45" s="62">
        <f t="shared" si="34"/>
        <v>0</v>
      </c>
      <c r="AY45" s="62">
        <f t="shared" si="70"/>
        <v>0</v>
      </c>
      <c r="AZ45" s="62">
        <f t="shared" si="35"/>
        <v>0</v>
      </c>
      <c r="BA45" s="83">
        <f>IF(H45+Q45+Z45+AI45+AR45+AQ45+AH45+Y45+P45+G45&gt;0,0,IF((AY45-AZ45)&gt;=$G$4+$P$4+$Y$4+$AH$4+$AQ$4+Summary!$P$8,$G$4+$P$4+$Y$4+$AH$4+$AQ$4+Summary!$P$8,AY45-AZ45))</f>
        <v>0</v>
      </c>
      <c r="BB45" s="62">
        <f t="shared" si="84"/>
        <v>0</v>
      </c>
      <c r="BD45" s="44">
        <f t="shared" si="36"/>
        <v>40</v>
      </c>
      <c r="BE45" s="58">
        <f t="shared" si="71"/>
        <v>45505</v>
      </c>
      <c r="BF45" s="62">
        <f t="shared" si="100"/>
        <v>0</v>
      </c>
      <c r="BG45" s="62">
        <f t="shared" si="38"/>
        <v>0</v>
      </c>
      <c r="BH45" s="62">
        <f t="shared" si="72"/>
        <v>0</v>
      </c>
      <c r="BI45" s="62">
        <f t="shared" si="39"/>
        <v>0</v>
      </c>
      <c r="BJ45" s="83">
        <f>IF(H45+Q45+Z45+AI45+AR45+BA45+AZ45+AQ45+AH45+Y45+P45+G45&gt;0,0,IF((BH45-BI45)&gt;=$G$4+$P$4+$Y$4+$AH$4+$AQ$4+$AZ$4+Summary!$P$8,$G$4+$P$4+$Y$4+$AH$4+$AQ$4+$AZ$4+Summary!$P$8,BH45-BI45))</f>
        <v>0</v>
      </c>
      <c r="BK45" s="62">
        <f t="shared" si="85"/>
        <v>0</v>
      </c>
      <c r="BM45" s="44">
        <f t="shared" si="40"/>
        <v>40</v>
      </c>
      <c r="BN45" s="58">
        <f t="shared" si="73"/>
        <v>45505</v>
      </c>
      <c r="BO45" s="62">
        <f t="shared" si="101"/>
        <v>0</v>
      </c>
      <c r="BP45" s="62">
        <f t="shared" si="42"/>
        <v>0</v>
      </c>
      <c r="BQ45" s="62">
        <f t="shared" si="74"/>
        <v>0</v>
      </c>
      <c r="BR45" s="62">
        <f t="shared" si="43"/>
        <v>0</v>
      </c>
      <c r="BS45" s="83">
        <f>IF(H45+Q45+Z45+AI45+AR45+BA45+BJ45+BI45+AZ45+AQ45+AH45+Y45+P45+G45&gt;0,0,IF((BQ45-BR45)&gt;=$G$4+$P$4+$Y$4+$AH$4+$AQ$4+$AZ$4+$BI$4+Summary!$P$8,$G$4+$P$4+$Y$4+$AH$4+$AQ$4+$AZ$4+$BI$4+Summary!$P$8,BQ45-BR45))</f>
        <v>0</v>
      </c>
      <c r="BT45" s="62">
        <f t="shared" si="86"/>
        <v>0</v>
      </c>
      <c r="BV45" s="44">
        <f t="shared" si="44"/>
        <v>40</v>
      </c>
      <c r="BW45" s="58">
        <f t="shared" si="75"/>
        <v>45505</v>
      </c>
      <c r="BX45" s="62">
        <f t="shared" si="102"/>
        <v>0</v>
      </c>
      <c r="BY45" s="62">
        <f t="shared" si="46"/>
        <v>0</v>
      </c>
      <c r="BZ45" s="62">
        <f t="shared" si="76"/>
        <v>0</v>
      </c>
      <c r="CA45" s="62">
        <f t="shared" si="47"/>
        <v>0</v>
      </c>
      <c r="CB45" s="83">
        <f>IF(H45+Q45+Z45+AI45+AR45+BA45+BJ45+BS45+BR45+BI45+AZ45+AQ45+AH45+Y45+P45+G45&gt;0,0,IF((BZ45-CA45)&gt;=$G$4+$P$4+$Y$4+$AH$4+$AQ$4+$AZ$4+$BI$4+$BR$4+Summary!$P$8,$G$4+$P$4+$Y$4+$AH$4+$AQ$4+$AZ$4+$BI$4+$BR$4+Summary!$P$8,BZ45-CA45))</f>
        <v>0</v>
      </c>
      <c r="CC45" s="62">
        <f t="shared" si="87"/>
        <v>0</v>
      </c>
      <c r="CE45" s="44">
        <f t="shared" si="48"/>
        <v>40</v>
      </c>
      <c r="CF45" s="58">
        <f t="shared" si="77"/>
        <v>45505</v>
      </c>
      <c r="CG45" s="62">
        <f t="shared" si="103"/>
        <v>0</v>
      </c>
      <c r="CH45" s="62">
        <f t="shared" si="50"/>
        <v>0</v>
      </c>
      <c r="CI45" s="62">
        <f t="shared" si="78"/>
        <v>0</v>
      </c>
      <c r="CJ45" s="62">
        <f t="shared" si="51"/>
        <v>0</v>
      </c>
      <c r="CK45" s="83">
        <f>IF(H45+Q45+Z45+AI45+AR45+BA45+BJ45+BS45+CB45+CA45+BR45+BI45+AZ45+AQ45+AH45+Y45+P45+G45&gt;0,0,IF((CI45-CJ45)&gt;=$G$4+$P$4+$Y$4+$AH$4+$AQ$4+$AZ$4+$BI$4+$BR$4+$CA$4+Summary!$P$8,$G$4+$P$4+$Y$4+$AH$4+$AQ$4+$AZ$4+$BI$4+$BR$4+$CA$4+Summary!$P$8,CI45-CJ45))</f>
        <v>0</v>
      </c>
      <c r="CL45" s="62">
        <f t="shared" si="88"/>
        <v>0</v>
      </c>
      <c r="CN45" s="44">
        <f t="shared" si="52"/>
        <v>40</v>
      </c>
      <c r="CO45" s="58">
        <f t="shared" si="79"/>
        <v>45505</v>
      </c>
      <c r="CP45" s="62">
        <f t="shared" si="89"/>
        <v>2096.895856241933</v>
      </c>
      <c r="CQ45" s="62">
        <f t="shared" si="90"/>
        <v>29.252788980275334</v>
      </c>
      <c r="CR45" s="62">
        <f t="shared" si="91"/>
        <v>2126.1486452222084</v>
      </c>
      <c r="CS45" s="62">
        <f t="shared" si="92"/>
        <v>376</v>
      </c>
      <c r="CT45" s="62">
        <f t="shared" si="93"/>
        <v>448</v>
      </c>
      <c r="CU45" s="62">
        <f t="shared" si="94"/>
        <v>824</v>
      </c>
      <c r="CV45" s="84">
        <f t="shared" si="53"/>
        <v>45505</v>
      </c>
    </row>
    <row r="46" spans="2:100" ht="20" customHeight="1" thickBot="1" x14ac:dyDescent="0.25">
      <c r="B46" s="44">
        <f t="shared" si="54"/>
        <v>41</v>
      </c>
      <c r="C46" s="58">
        <f t="shared" si="56"/>
        <v>45536</v>
      </c>
      <c r="D46" s="62">
        <f t="shared" si="57"/>
        <v>0</v>
      </c>
      <c r="E46" s="62">
        <f t="shared" si="15"/>
        <v>0</v>
      </c>
      <c r="F46" s="62">
        <f t="shared" si="58"/>
        <v>0</v>
      </c>
      <c r="G46" s="62">
        <f t="shared" si="16"/>
        <v>0</v>
      </c>
      <c r="H46" s="83">
        <f t="shared" si="59"/>
        <v>0</v>
      </c>
      <c r="I46" s="62">
        <f t="shared" si="60"/>
        <v>0</v>
      </c>
      <c r="K46" s="44">
        <f t="shared" si="55"/>
        <v>41</v>
      </c>
      <c r="L46" s="58">
        <f t="shared" si="61"/>
        <v>45536</v>
      </c>
      <c r="M46" s="62">
        <f t="shared" si="95"/>
        <v>0</v>
      </c>
      <c r="N46" s="62">
        <f t="shared" si="18"/>
        <v>0</v>
      </c>
      <c r="O46" s="62">
        <f t="shared" si="62"/>
        <v>0</v>
      </c>
      <c r="P46" s="62">
        <f t="shared" si="19"/>
        <v>0</v>
      </c>
      <c r="Q46" s="83">
        <f>IF(H46+G46&gt;0,0,IF((O46-P46)&gt;=$G$4+Summary!$P$8,$G$4+Summary!$P$8,O46-P46))</f>
        <v>0</v>
      </c>
      <c r="R46" s="62">
        <f t="shared" si="80"/>
        <v>0</v>
      </c>
      <c r="T46" s="44">
        <f t="shared" si="20"/>
        <v>41</v>
      </c>
      <c r="U46" s="58">
        <f t="shared" si="63"/>
        <v>45536</v>
      </c>
      <c r="V46" s="62">
        <f t="shared" si="96"/>
        <v>0</v>
      </c>
      <c r="W46" s="62">
        <f t="shared" si="22"/>
        <v>0</v>
      </c>
      <c r="X46" s="62">
        <f t="shared" si="64"/>
        <v>0</v>
      </c>
      <c r="Y46" s="62">
        <f t="shared" si="23"/>
        <v>0</v>
      </c>
      <c r="Z46" s="83">
        <f>IF(H46+Q46+P46+G46&gt;0,0,IF((X46-Y46)&gt;=$G$4+$P$4+Summary!$P$8,$G$4+$P$4+Summary!$P$8,X46-Y46))</f>
        <v>0</v>
      </c>
      <c r="AA46" s="62">
        <f t="shared" si="81"/>
        <v>0</v>
      </c>
      <c r="AC46" s="44">
        <f t="shared" si="24"/>
        <v>41</v>
      </c>
      <c r="AD46" s="58">
        <f t="shared" si="65"/>
        <v>45536</v>
      </c>
      <c r="AE46" s="62">
        <f t="shared" si="97"/>
        <v>1162.2358772877344</v>
      </c>
      <c r="AF46" s="62">
        <f t="shared" si="26"/>
        <v>16.310043477937871</v>
      </c>
      <c r="AG46" s="62">
        <f t="shared" si="66"/>
        <v>1178.5459207656722</v>
      </c>
      <c r="AH46" s="62">
        <f t="shared" si="27"/>
        <v>340</v>
      </c>
      <c r="AI46" s="83">
        <f>IF(H46+Q46+Z46+Y46+P46+G46&gt;0,0,IF((AG46-AH46)&gt;=$G$4+$P$4+$Y$4+Summary!$P$8,$G$4+$P$4+$Y$4+Summary!$P$8,AG46-AH46))</f>
        <v>448</v>
      </c>
      <c r="AJ46" s="62">
        <f t="shared" si="82"/>
        <v>788</v>
      </c>
      <c r="AL46" s="44">
        <f t="shared" si="28"/>
        <v>41</v>
      </c>
      <c r="AM46" s="58">
        <f t="shared" si="67"/>
        <v>45536</v>
      </c>
      <c r="AN46" s="62">
        <f t="shared" si="98"/>
        <v>139.91276793447398</v>
      </c>
      <c r="AO46" s="62">
        <f t="shared" si="30"/>
        <v>1.8235297420793108</v>
      </c>
      <c r="AP46" s="62">
        <f t="shared" si="68"/>
        <v>141.73629767655328</v>
      </c>
      <c r="AQ46" s="62">
        <f t="shared" si="31"/>
        <v>36</v>
      </c>
      <c r="AR46" s="83">
        <f>IF(H46+Q46+Z46+AI46+AH46+Y46+P46+G46&gt;0,0,IF((AP46-AQ46)&gt;=$G$4+$P$4+$Y$4+$AH$4+Summary!$P$8,$G$4+$P$4+$Y$4+$AH$4+Summary!$P$8,AP46-AQ46))</f>
        <v>0</v>
      </c>
      <c r="AS46" s="62">
        <f t="shared" si="83"/>
        <v>36</v>
      </c>
      <c r="AU46" s="44">
        <f t="shared" si="32"/>
        <v>41</v>
      </c>
      <c r="AV46" s="58">
        <f t="shared" si="69"/>
        <v>45536</v>
      </c>
      <c r="AW46" s="62">
        <f t="shared" si="99"/>
        <v>0</v>
      </c>
      <c r="AX46" s="62">
        <f t="shared" si="34"/>
        <v>0</v>
      </c>
      <c r="AY46" s="62">
        <f t="shared" si="70"/>
        <v>0</v>
      </c>
      <c r="AZ46" s="62">
        <f t="shared" si="35"/>
        <v>0</v>
      </c>
      <c r="BA46" s="83">
        <f>IF(H46+Q46+Z46+AI46+AR46+AQ46+AH46+Y46+P46+G46&gt;0,0,IF((AY46-AZ46)&gt;=$G$4+$P$4+$Y$4+$AH$4+$AQ$4+Summary!$P$8,$G$4+$P$4+$Y$4+$AH$4+$AQ$4+Summary!$P$8,AY46-AZ46))</f>
        <v>0</v>
      </c>
      <c r="BB46" s="62">
        <f t="shared" si="84"/>
        <v>0</v>
      </c>
      <c r="BD46" s="44">
        <f t="shared" si="36"/>
        <v>41</v>
      </c>
      <c r="BE46" s="58">
        <f t="shared" si="71"/>
        <v>45536</v>
      </c>
      <c r="BF46" s="62">
        <f t="shared" si="100"/>
        <v>0</v>
      </c>
      <c r="BG46" s="62">
        <f t="shared" si="38"/>
        <v>0</v>
      </c>
      <c r="BH46" s="62">
        <f t="shared" si="72"/>
        <v>0</v>
      </c>
      <c r="BI46" s="62">
        <f t="shared" si="39"/>
        <v>0</v>
      </c>
      <c r="BJ46" s="83">
        <f>IF(H46+Q46+Z46+AI46+AR46+BA46+AZ46+AQ46+AH46+Y46+P46+G46&gt;0,0,IF((BH46-BI46)&gt;=$G$4+$P$4+$Y$4+$AH$4+$AQ$4+$AZ$4+Summary!$P$8,$G$4+$P$4+$Y$4+$AH$4+$AQ$4+$AZ$4+Summary!$P$8,BH46-BI46))</f>
        <v>0</v>
      </c>
      <c r="BK46" s="62">
        <f t="shared" si="85"/>
        <v>0</v>
      </c>
      <c r="BM46" s="44">
        <f t="shared" si="40"/>
        <v>41</v>
      </c>
      <c r="BN46" s="58">
        <f t="shared" si="73"/>
        <v>45536</v>
      </c>
      <c r="BO46" s="62">
        <f t="shared" si="101"/>
        <v>0</v>
      </c>
      <c r="BP46" s="62">
        <f t="shared" si="42"/>
        <v>0</v>
      </c>
      <c r="BQ46" s="62">
        <f t="shared" si="74"/>
        <v>0</v>
      </c>
      <c r="BR46" s="62">
        <f t="shared" si="43"/>
        <v>0</v>
      </c>
      <c r="BS46" s="83">
        <f>IF(H46+Q46+Z46+AI46+AR46+BA46+BJ46+BI46+AZ46+AQ46+AH46+Y46+P46+G46&gt;0,0,IF((BQ46-BR46)&gt;=$G$4+$P$4+$Y$4+$AH$4+$AQ$4+$AZ$4+$BI$4+Summary!$P$8,$G$4+$P$4+$Y$4+$AH$4+$AQ$4+$AZ$4+$BI$4+Summary!$P$8,BQ46-BR46))</f>
        <v>0</v>
      </c>
      <c r="BT46" s="62">
        <f t="shared" si="86"/>
        <v>0</v>
      </c>
      <c r="BV46" s="44">
        <f t="shared" si="44"/>
        <v>41</v>
      </c>
      <c r="BW46" s="58">
        <f t="shared" si="75"/>
        <v>45536</v>
      </c>
      <c r="BX46" s="62">
        <f t="shared" si="102"/>
        <v>0</v>
      </c>
      <c r="BY46" s="62">
        <f t="shared" si="46"/>
        <v>0</v>
      </c>
      <c r="BZ46" s="62">
        <f t="shared" si="76"/>
        <v>0</v>
      </c>
      <c r="CA46" s="62">
        <f t="shared" si="47"/>
        <v>0</v>
      </c>
      <c r="CB46" s="83">
        <f>IF(H46+Q46+Z46+AI46+AR46+BA46+BJ46+BS46+BR46+BI46+AZ46+AQ46+AH46+Y46+P46+G46&gt;0,0,IF((BZ46-CA46)&gt;=$G$4+$P$4+$Y$4+$AH$4+$AQ$4+$AZ$4+$BI$4+$BR$4+Summary!$P$8,$G$4+$P$4+$Y$4+$AH$4+$AQ$4+$AZ$4+$BI$4+$BR$4+Summary!$P$8,BZ46-CA46))</f>
        <v>0</v>
      </c>
      <c r="CC46" s="62">
        <f t="shared" si="87"/>
        <v>0</v>
      </c>
      <c r="CE46" s="44">
        <f t="shared" si="48"/>
        <v>41</v>
      </c>
      <c r="CF46" s="58">
        <f t="shared" si="77"/>
        <v>45536</v>
      </c>
      <c r="CG46" s="62">
        <f t="shared" si="103"/>
        <v>0</v>
      </c>
      <c r="CH46" s="62">
        <f t="shared" si="50"/>
        <v>0</v>
      </c>
      <c r="CI46" s="62">
        <f t="shared" si="78"/>
        <v>0</v>
      </c>
      <c r="CJ46" s="62">
        <f t="shared" si="51"/>
        <v>0</v>
      </c>
      <c r="CK46" s="83">
        <f>IF(H46+Q46+Z46+AI46+AR46+BA46+BJ46+BS46+CB46+CA46+BR46+BI46+AZ46+AQ46+AH46+Y46+P46+G46&gt;0,0,IF((CI46-CJ46)&gt;=$G$4+$P$4+$Y$4+$AH$4+$AQ$4+$AZ$4+$BI$4+$BR$4+$CA$4+Summary!$P$8,$G$4+$P$4+$Y$4+$AH$4+$AQ$4+$AZ$4+$BI$4+$BR$4+$CA$4+Summary!$P$8,CI46-CJ46))</f>
        <v>0</v>
      </c>
      <c r="CL46" s="62">
        <f t="shared" si="88"/>
        <v>0</v>
      </c>
      <c r="CN46" s="44">
        <f t="shared" si="52"/>
        <v>41</v>
      </c>
      <c r="CO46" s="58">
        <f t="shared" si="79"/>
        <v>45536</v>
      </c>
      <c r="CP46" s="62">
        <f t="shared" si="89"/>
        <v>1302.1486452222084</v>
      </c>
      <c r="CQ46" s="62">
        <f t="shared" si="90"/>
        <v>18.133573220017183</v>
      </c>
      <c r="CR46" s="62">
        <f t="shared" si="91"/>
        <v>1320.2822184422255</v>
      </c>
      <c r="CS46" s="62">
        <f t="shared" si="92"/>
        <v>376</v>
      </c>
      <c r="CT46" s="62">
        <f t="shared" si="93"/>
        <v>448</v>
      </c>
      <c r="CU46" s="62">
        <f t="shared" si="94"/>
        <v>824</v>
      </c>
      <c r="CV46" s="84">
        <f t="shared" si="53"/>
        <v>45536</v>
      </c>
    </row>
    <row r="47" spans="2:100" ht="20" customHeight="1" thickBot="1" x14ac:dyDescent="0.25">
      <c r="B47" s="44">
        <f t="shared" si="54"/>
        <v>42</v>
      </c>
      <c r="C47" s="58">
        <f t="shared" si="56"/>
        <v>45566</v>
      </c>
      <c r="D47" s="62">
        <f t="shared" si="57"/>
        <v>0</v>
      </c>
      <c r="E47" s="62">
        <f t="shared" si="15"/>
        <v>0</v>
      </c>
      <c r="F47" s="62">
        <f t="shared" si="58"/>
        <v>0</v>
      </c>
      <c r="G47" s="62">
        <f t="shared" si="16"/>
        <v>0</v>
      </c>
      <c r="H47" s="83">
        <f t="shared" si="59"/>
        <v>0</v>
      </c>
      <c r="I47" s="62">
        <f t="shared" si="60"/>
        <v>0</v>
      </c>
      <c r="K47" s="44">
        <f t="shared" si="55"/>
        <v>42</v>
      </c>
      <c r="L47" s="58">
        <f t="shared" si="61"/>
        <v>45566</v>
      </c>
      <c r="M47" s="62">
        <f t="shared" si="95"/>
        <v>0</v>
      </c>
      <c r="N47" s="62">
        <f t="shared" si="18"/>
        <v>0</v>
      </c>
      <c r="O47" s="62">
        <f t="shared" si="62"/>
        <v>0</v>
      </c>
      <c r="P47" s="62">
        <f t="shared" si="19"/>
        <v>0</v>
      </c>
      <c r="Q47" s="83">
        <f>IF(H47+G47&gt;0,0,IF((O47-P47)&gt;=$G$4+Summary!$P$8,$G$4+Summary!$P$8,O47-P47))</f>
        <v>0</v>
      </c>
      <c r="R47" s="62">
        <f t="shared" si="80"/>
        <v>0</v>
      </c>
      <c r="T47" s="44">
        <f t="shared" si="20"/>
        <v>42</v>
      </c>
      <c r="U47" s="58">
        <f t="shared" si="63"/>
        <v>45566</v>
      </c>
      <c r="V47" s="62">
        <f t="shared" si="96"/>
        <v>0</v>
      </c>
      <c r="W47" s="62">
        <f t="shared" si="22"/>
        <v>0</v>
      </c>
      <c r="X47" s="62">
        <f t="shared" si="64"/>
        <v>0</v>
      </c>
      <c r="Y47" s="62">
        <f t="shared" si="23"/>
        <v>0</v>
      </c>
      <c r="Z47" s="83">
        <f>IF(H47+Q47+P47+G47&gt;0,0,IF((X47-Y47)&gt;=$G$4+$P$4+Summary!$P$8,$G$4+$P$4+Summary!$P$8,X47-Y47))</f>
        <v>0</v>
      </c>
      <c r="AA47" s="62">
        <f t="shared" si="81"/>
        <v>0</v>
      </c>
      <c r="AC47" s="44">
        <f t="shared" si="24"/>
        <v>42</v>
      </c>
      <c r="AD47" s="58">
        <f t="shared" si="65"/>
        <v>45566</v>
      </c>
      <c r="AE47" s="62">
        <f t="shared" si="97"/>
        <v>390.54592076567224</v>
      </c>
      <c r="AF47" s="62">
        <f t="shared" si="26"/>
        <v>5.4806610880782669</v>
      </c>
      <c r="AG47" s="62">
        <f t="shared" si="66"/>
        <v>396.02658185375049</v>
      </c>
      <c r="AH47" s="62">
        <f t="shared" si="27"/>
        <v>340</v>
      </c>
      <c r="AI47" s="83">
        <f>IF(H47+Q47+Z47+Y47+P47+G47&gt;0,0,IF((AG47-AH47)&gt;=$G$4+$P$4+$Y$4+Summary!$P$8,$G$4+$P$4+$Y$4+Summary!$P$8,AG47-AH47))</f>
        <v>56.026581853750486</v>
      </c>
      <c r="AJ47" s="62">
        <f t="shared" si="82"/>
        <v>396.02658185375049</v>
      </c>
      <c r="AL47" s="44">
        <f t="shared" si="28"/>
        <v>42</v>
      </c>
      <c r="AM47" s="58">
        <f t="shared" si="67"/>
        <v>45566</v>
      </c>
      <c r="AN47" s="62">
        <f t="shared" si="98"/>
        <v>105.73629767655328</v>
      </c>
      <c r="AO47" s="62">
        <f t="shared" si="30"/>
        <v>1.3780964130510778</v>
      </c>
      <c r="AP47" s="62">
        <f t="shared" si="68"/>
        <v>107.11439408960436</v>
      </c>
      <c r="AQ47" s="62">
        <f t="shared" si="31"/>
        <v>36</v>
      </c>
      <c r="AR47" s="83">
        <f>IF(H47+Q47+Z47+AI47+AH47+Y47+P47+G47&gt;0,0,IF((AP47-AQ47)&gt;=$G$4+$P$4+$Y$4+$AH$4+Summary!$P$8,$G$4+$P$4+$Y$4+$AH$4+Summary!$P$8,AP47-AQ47))</f>
        <v>0</v>
      </c>
      <c r="AS47" s="62">
        <f t="shared" si="83"/>
        <v>36</v>
      </c>
      <c r="AU47" s="44">
        <f t="shared" si="32"/>
        <v>42</v>
      </c>
      <c r="AV47" s="58">
        <f t="shared" si="69"/>
        <v>45566</v>
      </c>
      <c r="AW47" s="62">
        <f t="shared" si="99"/>
        <v>0</v>
      </c>
      <c r="AX47" s="62">
        <f t="shared" si="34"/>
        <v>0</v>
      </c>
      <c r="AY47" s="62">
        <f t="shared" si="70"/>
        <v>0</v>
      </c>
      <c r="AZ47" s="62">
        <f t="shared" si="35"/>
        <v>0</v>
      </c>
      <c r="BA47" s="83">
        <f>IF(H47+Q47+Z47+AI47+AR47+AQ47+AH47+Y47+P47+G47&gt;0,0,IF((AY47-AZ47)&gt;=$G$4+$P$4+$Y$4+$AH$4+$AQ$4+Summary!$P$8,$G$4+$P$4+$Y$4+$AH$4+$AQ$4+Summary!$P$8,AY47-AZ47))</f>
        <v>0</v>
      </c>
      <c r="BB47" s="62">
        <f t="shared" si="84"/>
        <v>0</v>
      </c>
      <c r="BD47" s="44">
        <f t="shared" si="36"/>
        <v>42</v>
      </c>
      <c r="BE47" s="58">
        <f t="shared" si="71"/>
        <v>45566</v>
      </c>
      <c r="BF47" s="62">
        <f t="shared" si="100"/>
        <v>0</v>
      </c>
      <c r="BG47" s="62">
        <f t="shared" si="38"/>
        <v>0</v>
      </c>
      <c r="BH47" s="62">
        <f t="shared" si="72"/>
        <v>0</v>
      </c>
      <c r="BI47" s="62">
        <f t="shared" si="39"/>
        <v>0</v>
      </c>
      <c r="BJ47" s="83">
        <f>IF(H47+Q47+Z47+AI47+AR47+BA47+AZ47+AQ47+AH47+Y47+P47+G47&gt;0,0,IF((BH47-BI47)&gt;=$G$4+$P$4+$Y$4+$AH$4+$AQ$4+$AZ$4+Summary!$P$8,$G$4+$P$4+$Y$4+$AH$4+$AQ$4+$AZ$4+Summary!$P$8,BH47-BI47))</f>
        <v>0</v>
      </c>
      <c r="BK47" s="62">
        <f t="shared" si="85"/>
        <v>0</v>
      </c>
      <c r="BM47" s="44">
        <f t="shared" si="40"/>
        <v>42</v>
      </c>
      <c r="BN47" s="58">
        <f t="shared" si="73"/>
        <v>45566</v>
      </c>
      <c r="BO47" s="62">
        <f t="shared" si="101"/>
        <v>0</v>
      </c>
      <c r="BP47" s="62">
        <f t="shared" si="42"/>
        <v>0</v>
      </c>
      <c r="BQ47" s="62">
        <f t="shared" si="74"/>
        <v>0</v>
      </c>
      <c r="BR47" s="62">
        <f t="shared" si="43"/>
        <v>0</v>
      </c>
      <c r="BS47" s="83">
        <f>IF(H47+Q47+Z47+AI47+AR47+BA47+BJ47+BI47+AZ47+AQ47+AH47+Y47+P47+G47&gt;0,0,IF((BQ47-BR47)&gt;=$G$4+$P$4+$Y$4+$AH$4+$AQ$4+$AZ$4+$BI$4+Summary!$P$8,$G$4+$P$4+$Y$4+$AH$4+$AQ$4+$AZ$4+$BI$4+Summary!$P$8,BQ47-BR47))</f>
        <v>0</v>
      </c>
      <c r="BT47" s="62">
        <f t="shared" si="86"/>
        <v>0</v>
      </c>
      <c r="BV47" s="44">
        <f t="shared" si="44"/>
        <v>42</v>
      </c>
      <c r="BW47" s="58">
        <f t="shared" si="75"/>
        <v>45566</v>
      </c>
      <c r="BX47" s="62">
        <f t="shared" si="102"/>
        <v>0</v>
      </c>
      <c r="BY47" s="62">
        <f t="shared" si="46"/>
        <v>0</v>
      </c>
      <c r="BZ47" s="62">
        <f t="shared" si="76"/>
        <v>0</v>
      </c>
      <c r="CA47" s="62">
        <f t="shared" si="47"/>
        <v>0</v>
      </c>
      <c r="CB47" s="83">
        <f>IF(H47+Q47+Z47+AI47+AR47+BA47+BJ47+BS47+BR47+BI47+AZ47+AQ47+AH47+Y47+P47+G47&gt;0,0,IF((BZ47-CA47)&gt;=$G$4+$P$4+$Y$4+$AH$4+$AQ$4+$AZ$4+$BI$4+$BR$4+Summary!$P$8,$G$4+$P$4+$Y$4+$AH$4+$AQ$4+$AZ$4+$BI$4+$BR$4+Summary!$P$8,BZ47-CA47))</f>
        <v>0</v>
      </c>
      <c r="CC47" s="62">
        <f t="shared" si="87"/>
        <v>0</v>
      </c>
      <c r="CE47" s="44">
        <f t="shared" si="48"/>
        <v>42</v>
      </c>
      <c r="CF47" s="58">
        <f t="shared" si="77"/>
        <v>45566</v>
      </c>
      <c r="CG47" s="62">
        <f t="shared" si="103"/>
        <v>0</v>
      </c>
      <c r="CH47" s="62">
        <f t="shared" si="50"/>
        <v>0</v>
      </c>
      <c r="CI47" s="62">
        <f t="shared" si="78"/>
        <v>0</v>
      </c>
      <c r="CJ47" s="62">
        <f t="shared" si="51"/>
        <v>0</v>
      </c>
      <c r="CK47" s="83">
        <f>IF(H47+Q47+Z47+AI47+AR47+BA47+BJ47+BS47+CB47+CA47+BR47+BI47+AZ47+AQ47+AH47+Y47+P47+G47&gt;0,0,IF((CI47-CJ47)&gt;=$G$4+$P$4+$Y$4+$AH$4+$AQ$4+$AZ$4+$BI$4+$BR$4+$CA$4+Summary!$P$8,$G$4+$P$4+$Y$4+$AH$4+$AQ$4+$AZ$4+$BI$4+$BR$4+$CA$4+Summary!$P$8,CI47-CJ47))</f>
        <v>0</v>
      </c>
      <c r="CL47" s="62">
        <f t="shared" si="88"/>
        <v>0</v>
      </c>
      <c r="CN47" s="44">
        <f t="shared" si="52"/>
        <v>42</v>
      </c>
      <c r="CO47" s="58">
        <f t="shared" si="79"/>
        <v>45566</v>
      </c>
      <c r="CP47" s="62">
        <f t="shared" si="89"/>
        <v>496.28221844222548</v>
      </c>
      <c r="CQ47" s="62">
        <f t="shared" si="90"/>
        <v>6.8587575011293449</v>
      </c>
      <c r="CR47" s="62">
        <f t="shared" si="91"/>
        <v>503.14097594335487</v>
      </c>
      <c r="CS47" s="62">
        <f t="shared" si="92"/>
        <v>376</v>
      </c>
      <c r="CT47" s="62">
        <f t="shared" si="93"/>
        <v>56.026581853750486</v>
      </c>
      <c r="CU47" s="62">
        <f t="shared" si="94"/>
        <v>432.02658185375049</v>
      </c>
      <c r="CV47" s="84">
        <f t="shared" si="53"/>
        <v>45566</v>
      </c>
    </row>
    <row r="48" spans="2:100" ht="20" customHeight="1" thickBot="1" x14ac:dyDescent="0.25">
      <c r="B48" s="44">
        <f t="shared" si="54"/>
        <v>43</v>
      </c>
      <c r="C48" s="58">
        <f t="shared" si="56"/>
        <v>45597</v>
      </c>
      <c r="D48" s="62">
        <f t="shared" si="57"/>
        <v>0</v>
      </c>
      <c r="E48" s="62">
        <f t="shared" si="15"/>
        <v>0</v>
      </c>
      <c r="F48" s="62">
        <f t="shared" si="58"/>
        <v>0</v>
      </c>
      <c r="G48" s="62">
        <f t="shared" si="16"/>
        <v>0</v>
      </c>
      <c r="H48" s="83">
        <f t="shared" si="59"/>
        <v>0</v>
      </c>
      <c r="I48" s="62">
        <f t="shared" si="60"/>
        <v>0</v>
      </c>
      <c r="K48" s="44">
        <f t="shared" si="55"/>
        <v>43</v>
      </c>
      <c r="L48" s="58">
        <f t="shared" si="61"/>
        <v>45597</v>
      </c>
      <c r="M48" s="62">
        <f t="shared" si="95"/>
        <v>0</v>
      </c>
      <c r="N48" s="62">
        <f t="shared" si="18"/>
        <v>0</v>
      </c>
      <c r="O48" s="62">
        <f t="shared" si="62"/>
        <v>0</v>
      </c>
      <c r="P48" s="62">
        <f t="shared" si="19"/>
        <v>0</v>
      </c>
      <c r="Q48" s="83">
        <f>IF(H48+G48&gt;0,0,IF((O48-P48)&gt;=$G$4+Summary!$P$8,$G$4+Summary!$P$8,O48-P48))</f>
        <v>0</v>
      </c>
      <c r="R48" s="62">
        <f t="shared" si="80"/>
        <v>0</v>
      </c>
      <c r="T48" s="44">
        <f t="shared" si="20"/>
        <v>43</v>
      </c>
      <c r="U48" s="58">
        <f t="shared" si="63"/>
        <v>45597</v>
      </c>
      <c r="V48" s="62">
        <f t="shared" si="96"/>
        <v>0</v>
      </c>
      <c r="W48" s="62">
        <f t="shared" si="22"/>
        <v>0</v>
      </c>
      <c r="X48" s="62">
        <f t="shared" si="64"/>
        <v>0</v>
      </c>
      <c r="Y48" s="62">
        <f t="shared" si="23"/>
        <v>0</v>
      </c>
      <c r="Z48" s="83">
        <f>IF(H48+Q48+P48+G48&gt;0,0,IF((X48-Y48)&gt;=$G$4+$P$4+Summary!$P$8,$G$4+$P$4+Summary!$P$8,X48-Y48))</f>
        <v>0</v>
      </c>
      <c r="AA48" s="62">
        <f t="shared" si="81"/>
        <v>0</v>
      </c>
      <c r="AC48" s="44">
        <f t="shared" si="24"/>
        <v>43</v>
      </c>
      <c r="AD48" s="58">
        <f t="shared" si="65"/>
        <v>45597</v>
      </c>
      <c r="AE48" s="62">
        <f t="shared" si="97"/>
        <v>0</v>
      </c>
      <c r="AF48" s="62">
        <f t="shared" si="26"/>
        <v>0</v>
      </c>
      <c r="AG48" s="62">
        <f t="shared" si="66"/>
        <v>0</v>
      </c>
      <c r="AH48" s="62">
        <f t="shared" si="27"/>
        <v>0</v>
      </c>
      <c r="AI48" s="83">
        <f>IF(H48+Q48+Z48+Y48+P48+G48&gt;0,0,IF((AG48-AH48)&gt;=$G$4+$P$4+$Y$4+Summary!$P$8,$G$4+$P$4+$Y$4+Summary!$P$8,AG48-AH48))</f>
        <v>0</v>
      </c>
      <c r="AJ48" s="62">
        <f t="shared" si="82"/>
        <v>0</v>
      </c>
      <c r="AL48" s="44">
        <f t="shared" si="28"/>
        <v>43</v>
      </c>
      <c r="AM48" s="58">
        <f t="shared" si="67"/>
        <v>45597</v>
      </c>
      <c r="AN48" s="62">
        <f t="shared" si="98"/>
        <v>71.11439408960436</v>
      </c>
      <c r="AO48" s="62">
        <f t="shared" si="30"/>
        <v>0.92685760296784359</v>
      </c>
      <c r="AP48" s="62">
        <f t="shared" si="68"/>
        <v>72.041251692572203</v>
      </c>
      <c r="AQ48" s="62">
        <f t="shared" si="31"/>
        <v>36</v>
      </c>
      <c r="AR48" s="83">
        <f>IF(H48+Q48+Z48+AI48+AH48+Y48+P48+G48&gt;0,0,IF((AP48-AQ48)&gt;=$G$4+$P$4+$Y$4+$AH$4+Summary!$P$8,$G$4+$P$4+$Y$4+$AH$4+Summary!$P$8,AP48-AQ48))</f>
        <v>36.041251692572203</v>
      </c>
      <c r="AS48" s="62">
        <f t="shared" si="83"/>
        <v>72.041251692572203</v>
      </c>
      <c r="AU48" s="44">
        <f t="shared" si="32"/>
        <v>43</v>
      </c>
      <c r="AV48" s="58">
        <f t="shared" si="69"/>
        <v>45597</v>
      </c>
      <c r="AW48" s="62">
        <f t="shared" si="99"/>
        <v>0</v>
      </c>
      <c r="AX48" s="62">
        <f t="shared" si="34"/>
        <v>0</v>
      </c>
      <c r="AY48" s="62">
        <f t="shared" si="70"/>
        <v>0</v>
      </c>
      <c r="AZ48" s="62">
        <f t="shared" si="35"/>
        <v>0</v>
      </c>
      <c r="BA48" s="83">
        <f>IF(H48+Q48+Z48+AI48+AR48+AQ48+AH48+Y48+P48+G48&gt;0,0,IF((AY48-AZ48)&gt;=$G$4+$P$4+$Y$4+$AH$4+$AQ$4+Summary!$P$8,$G$4+$P$4+$Y$4+$AH$4+$AQ$4+Summary!$P$8,AY48-AZ48))</f>
        <v>0</v>
      </c>
      <c r="BB48" s="62">
        <f t="shared" si="84"/>
        <v>0</v>
      </c>
      <c r="BD48" s="44">
        <f t="shared" si="36"/>
        <v>43</v>
      </c>
      <c r="BE48" s="58">
        <f t="shared" si="71"/>
        <v>45597</v>
      </c>
      <c r="BF48" s="62">
        <f t="shared" si="100"/>
        <v>0</v>
      </c>
      <c r="BG48" s="62">
        <f t="shared" si="38"/>
        <v>0</v>
      </c>
      <c r="BH48" s="62">
        <f t="shared" si="72"/>
        <v>0</v>
      </c>
      <c r="BI48" s="62">
        <f t="shared" si="39"/>
        <v>0</v>
      </c>
      <c r="BJ48" s="83">
        <f>IF(H48+Q48+Z48+AI48+AR48+BA48+AZ48+AQ48+AH48+Y48+P48+G48&gt;0,0,IF((BH48-BI48)&gt;=$G$4+$P$4+$Y$4+$AH$4+$AQ$4+$AZ$4+Summary!$P$8,$G$4+$P$4+$Y$4+$AH$4+$AQ$4+$AZ$4+Summary!$P$8,BH48-BI48))</f>
        <v>0</v>
      </c>
      <c r="BK48" s="62">
        <f t="shared" si="85"/>
        <v>0</v>
      </c>
      <c r="BM48" s="44">
        <f t="shared" si="40"/>
        <v>43</v>
      </c>
      <c r="BN48" s="58">
        <f t="shared" si="73"/>
        <v>45597</v>
      </c>
      <c r="BO48" s="62">
        <f t="shared" si="101"/>
        <v>0</v>
      </c>
      <c r="BP48" s="62">
        <f t="shared" si="42"/>
        <v>0</v>
      </c>
      <c r="BQ48" s="62">
        <f t="shared" si="74"/>
        <v>0</v>
      </c>
      <c r="BR48" s="62">
        <f t="shared" si="43"/>
        <v>0</v>
      </c>
      <c r="BS48" s="83">
        <f>IF(H48+Q48+Z48+AI48+AR48+BA48+BJ48+BI48+AZ48+AQ48+AH48+Y48+P48+G48&gt;0,0,IF((BQ48-BR48)&gt;=$G$4+$P$4+$Y$4+$AH$4+$AQ$4+$AZ$4+$BI$4+Summary!$P$8,$G$4+$P$4+$Y$4+$AH$4+$AQ$4+$AZ$4+$BI$4+Summary!$P$8,BQ48-BR48))</f>
        <v>0</v>
      </c>
      <c r="BT48" s="62">
        <f t="shared" si="86"/>
        <v>0</v>
      </c>
      <c r="BV48" s="44">
        <f t="shared" si="44"/>
        <v>43</v>
      </c>
      <c r="BW48" s="58">
        <f t="shared" si="75"/>
        <v>45597</v>
      </c>
      <c r="BX48" s="62">
        <f t="shared" si="102"/>
        <v>0</v>
      </c>
      <c r="BY48" s="62">
        <f t="shared" si="46"/>
        <v>0</v>
      </c>
      <c r="BZ48" s="62">
        <f t="shared" si="76"/>
        <v>0</v>
      </c>
      <c r="CA48" s="62">
        <f t="shared" si="47"/>
        <v>0</v>
      </c>
      <c r="CB48" s="83">
        <f>IF(H48+Q48+Z48+AI48+AR48+BA48+BJ48+BS48+BR48+BI48+AZ48+AQ48+AH48+Y48+P48+G48&gt;0,0,IF((BZ48-CA48)&gt;=$G$4+$P$4+$Y$4+$AH$4+$AQ$4+$AZ$4+$BI$4+$BR$4+Summary!$P$8,$G$4+$P$4+$Y$4+$AH$4+$AQ$4+$AZ$4+$BI$4+$BR$4+Summary!$P$8,BZ48-CA48))</f>
        <v>0</v>
      </c>
      <c r="CC48" s="62">
        <f t="shared" si="87"/>
        <v>0</v>
      </c>
      <c r="CE48" s="44">
        <f t="shared" si="48"/>
        <v>43</v>
      </c>
      <c r="CF48" s="58">
        <f t="shared" si="77"/>
        <v>45597</v>
      </c>
      <c r="CG48" s="62">
        <f t="shared" si="103"/>
        <v>0</v>
      </c>
      <c r="CH48" s="62">
        <f t="shared" si="50"/>
        <v>0</v>
      </c>
      <c r="CI48" s="62">
        <f t="shared" si="78"/>
        <v>0</v>
      </c>
      <c r="CJ48" s="62">
        <f t="shared" si="51"/>
        <v>0</v>
      </c>
      <c r="CK48" s="83">
        <f>IF(H48+Q48+Z48+AI48+AR48+BA48+BJ48+BS48+CB48+CA48+BR48+BI48+AZ48+AQ48+AH48+Y48+P48+G48&gt;0,0,IF((CI48-CJ48)&gt;=$G$4+$P$4+$Y$4+$AH$4+$AQ$4+$AZ$4+$BI$4+$BR$4+$CA$4+Summary!$P$8,$G$4+$P$4+$Y$4+$AH$4+$AQ$4+$AZ$4+$BI$4+$BR$4+$CA$4+Summary!$P$8,CI48-CJ48))</f>
        <v>0</v>
      </c>
      <c r="CL48" s="62">
        <f t="shared" si="88"/>
        <v>0</v>
      </c>
      <c r="CN48" s="44">
        <f t="shared" si="52"/>
        <v>43</v>
      </c>
      <c r="CO48" s="58">
        <f t="shared" si="79"/>
        <v>45597</v>
      </c>
      <c r="CP48" s="62">
        <f t="shared" si="89"/>
        <v>71.11439408960436</v>
      </c>
      <c r="CQ48" s="62">
        <f t="shared" si="90"/>
        <v>0.92685760296784359</v>
      </c>
      <c r="CR48" s="62">
        <f t="shared" si="91"/>
        <v>72.041251692572203</v>
      </c>
      <c r="CS48" s="62">
        <f t="shared" si="92"/>
        <v>36</v>
      </c>
      <c r="CT48" s="62">
        <f t="shared" si="93"/>
        <v>36.041251692572203</v>
      </c>
      <c r="CU48" s="62">
        <f t="shared" si="94"/>
        <v>72.041251692572203</v>
      </c>
      <c r="CV48" s="84">
        <f t="shared" si="53"/>
        <v>45597</v>
      </c>
    </row>
    <row r="49" spans="2:100" ht="20" customHeight="1" thickBot="1" x14ac:dyDescent="0.25">
      <c r="B49" s="44">
        <f t="shared" si="54"/>
        <v>44</v>
      </c>
      <c r="C49" s="58">
        <f t="shared" si="56"/>
        <v>45627</v>
      </c>
      <c r="D49" s="62">
        <f t="shared" si="57"/>
        <v>0</v>
      </c>
      <c r="E49" s="62">
        <f t="shared" si="15"/>
        <v>0</v>
      </c>
      <c r="F49" s="62">
        <f t="shared" si="58"/>
        <v>0</v>
      </c>
      <c r="G49" s="62">
        <f t="shared" si="16"/>
        <v>0</v>
      </c>
      <c r="H49" s="83">
        <f t="shared" si="59"/>
        <v>0</v>
      </c>
      <c r="I49" s="62">
        <f t="shared" si="60"/>
        <v>0</v>
      </c>
      <c r="K49" s="44">
        <f t="shared" si="55"/>
        <v>44</v>
      </c>
      <c r="L49" s="58">
        <f t="shared" si="61"/>
        <v>45627</v>
      </c>
      <c r="M49" s="62">
        <f t="shared" si="95"/>
        <v>0</v>
      </c>
      <c r="N49" s="62">
        <f t="shared" si="18"/>
        <v>0</v>
      </c>
      <c r="O49" s="62">
        <f t="shared" si="62"/>
        <v>0</v>
      </c>
      <c r="P49" s="62">
        <f t="shared" si="19"/>
        <v>0</v>
      </c>
      <c r="Q49" s="83">
        <f>IF(H49+G49&gt;0,0,IF((O49-P49)&gt;=$G$4+Summary!$P$8,$G$4+Summary!$P$8,O49-P49))</f>
        <v>0</v>
      </c>
      <c r="R49" s="62">
        <f t="shared" si="80"/>
        <v>0</v>
      </c>
      <c r="T49" s="44">
        <f t="shared" si="20"/>
        <v>44</v>
      </c>
      <c r="U49" s="58">
        <f t="shared" si="63"/>
        <v>45627</v>
      </c>
      <c r="V49" s="62">
        <f t="shared" si="96"/>
        <v>0</v>
      </c>
      <c r="W49" s="62">
        <f t="shared" si="22"/>
        <v>0</v>
      </c>
      <c r="X49" s="62">
        <f t="shared" si="64"/>
        <v>0</v>
      </c>
      <c r="Y49" s="62">
        <f t="shared" si="23"/>
        <v>0</v>
      </c>
      <c r="Z49" s="83">
        <f>IF(H49+Q49+P49+G49&gt;0,0,IF((X49-Y49)&gt;=$G$4+$P$4+Summary!$P$8,$G$4+$P$4+Summary!$P$8,X49-Y49))</f>
        <v>0</v>
      </c>
      <c r="AA49" s="62">
        <f t="shared" si="81"/>
        <v>0</v>
      </c>
      <c r="AC49" s="44">
        <f t="shared" si="24"/>
        <v>44</v>
      </c>
      <c r="AD49" s="58">
        <f t="shared" si="65"/>
        <v>45627</v>
      </c>
      <c r="AE49" s="62">
        <f t="shared" si="97"/>
        <v>0</v>
      </c>
      <c r="AF49" s="62">
        <f t="shared" si="26"/>
        <v>0</v>
      </c>
      <c r="AG49" s="62">
        <f t="shared" si="66"/>
        <v>0</v>
      </c>
      <c r="AH49" s="62">
        <f t="shared" si="27"/>
        <v>0</v>
      </c>
      <c r="AI49" s="83">
        <f>IF(H49+Q49+Z49+Y49+P49+G49&gt;0,0,IF((AG49-AH49)&gt;=$G$4+$P$4+$Y$4+Summary!$P$8,$G$4+$P$4+$Y$4+Summary!$P$8,AG49-AH49))</f>
        <v>0</v>
      </c>
      <c r="AJ49" s="62">
        <f t="shared" si="82"/>
        <v>0</v>
      </c>
      <c r="AL49" s="44">
        <f t="shared" si="28"/>
        <v>44</v>
      </c>
      <c r="AM49" s="58">
        <f t="shared" si="67"/>
        <v>45627</v>
      </c>
      <c r="AN49" s="62">
        <f t="shared" si="98"/>
        <v>0</v>
      </c>
      <c r="AO49" s="62">
        <f t="shared" si="30"/>
        <v>0</v>
      </c>
      <c r="AP49" s="62">
        <f t="shared" si="68"/>
        <v>0</v>
      </c>
      <c r="AQ49" s="62">
        <f t="shared" si="31"/>
        <v>0</v>
      </c>
      <c r="AR49" s="83">
        <f>IF(H49+Q49+Z49+AI49+AH49+Y49+P49+G49&gt;0,0,IF((AP49-AQ49)&gt;=$G$4+$P$4+$Y$4+$AH$4+Summary!$P$8,$G$4+$P$4+$Y$4+$AH$4+Summary!$P$8,AP49-AQ49))</f>
        <v>0</v>
      </c>
      <c r="AS49" s="62">
        <f t="shared" si="83"/>
        <v>0</v>
      </c>
      <c r="AU49" s="44">
        <f t="shared" si="32"/>
        <v>44</v>
      </c>
      <c r="AV49" s="58">
        <f t="shared" si="69"/>
        <v>45627</v>
      </c>
      <c r="AW49" s="62">
        <f t="shared" si="99"/>
        <v>0</v>
      </c>
      <c r="AX49" s="62">
        <f t="shared" si="34"/>
        <v>0</v>
      </c>
      <c r="AY49" s="62">
        <f t="shared" si="70"/>
        <v>0</v>
      </c>
      <c r="AZ49" s="62">
        <f t="shared" si="35"/>
        <v>0</v>
      </c>
      <c r="BA49" s="83">
        <f>IF(H49+Q49+Z49+AI49+AR49+AQ49+AH49+Y49+P49+G49&gt;0,0,IF((AY49-AZ49)&gt;=$G$4+$P$4+$Y$4+$AH$4+$AQ$4+Summary!$P$8,$G$4+$P$4+$Y$4+$AH$4+$AQ$4+Summary!$P$8,AY49-AZ49))</f>
        <v>0</v>
      </c>
      <c r="BB49" s="62">
        <f t="shared" si="84"/>
        <v>0</v>
      </c>
      <c r="BD49" s="44">
        <f t="shared" si="36"/>
        <v>44</v>
      </c>
      <c r="BE49" s="58">
        <f t="shared" si="71"/>
        <v>45627</v>
      </c>
      <c r="BF49" s="62">
        <f t="shared" si="100"/>
        <v>0</v>
      </c>
      <c r="BG49" s="62">
        <f t="shared" si="38"/>
        <v>0</v>
      </c>
      <c r="BH49" s="62">
        <f t="shared" si="72"/>
        <v>0</v>
      </c>
      <c r="BI49" s="62">
        <f t="shared" si="39"/>
        <v>0</v>
      </c>
      <c r="BJ49" s="83" t="e">
        <f>IF(H49+Q49+Z49+AI49+AR49+BA49+AZ49+AQ49+AH49+Y49+P49+G49&gt;0,0,IF((BH49-BI49)&gt;=$G$4+$P$4+$Y$4+$AH$4+$AQ$4+$AZ$4+Summary!$P$8,$G$4+$P$4+$Y$4+$AH$4+$AQ$4+$AZ$4+Summary!$P$8,BH49-BI49))</f>
        <v>#VALUE!</v>
      </c>
      <c r="BK49" s="62" t="e">
        <f t="shared" si="85"/>
        <v>#VALUE!</v>
      </c>
      <c r="BM49" s="44">
        <f t="shared" si="40"/>
        <v>44</v>
      </c>
      <c r="BN49" s="58">
        <f t="shared" si="73"/>
        <v>45627</v>
      </c>
      <c r="BO49" s="62">
        <f t="shared" si="101"/>
        <v>0</v>
      </c>
      <c r="BP49" s="62">
        <f t="shared" si="42"/>
        <v>0</v>
      </c>
      <c r="BQ49" s="62">
        <f t="shared" si="74"/>
        <v>0</v>
      </c>
      <c r="BR49" s="62">
        <f t="shared" si="43"/>
        <v>0</v>
      </c>
      <c r="BS49" s="83" t="e">
        <f>IF(H49+Q49+Z49+AI49+AR49+BA49+BJ49+BI49+AZ49+AQ49+AH49+Y49+P49+G49&gt;0,0,IF((BQ49-BR49)&gt;=$G$4+$P$4+$Y$4+$AH$4+$AQ$4+$AZ$4+$BI$4+Summary!$P$8,$G$4+$P$4+$Y$4+$AH$4+$AQ$4+$AZ$4+$BI$4+Summary!$P$8,BQ49-BR49))</f>
        <v>#VALUE!</v>
      </c>
      <c r="BT49" s="62" t="e">
        <f t="shared" si="86"/>
        <v>#VALUE!</v>
      </c>
      <c r="BV49" s="44">
        <f t="shared" si="44"/>
        <v>44</v>
      </c>
      <c r="BW49" s="58">
        <f t="shared" si="75"/>
        <v>45627</v>
      </c>
      <c r="BX49" s="62">
        <f t="shared" si="102"/>
        <v>0</v>
      </c>
      <c r="BY49" s="62">
        <f t="shared" si="46"/>
        <v>0</v>
      </c>
      <c r="BZ49" s="62">
        <f t="shared" si="76"/>
        <v>0</v>
      </c>
      <c r="CA49" s="62">
        <f t="shared" si="47"/>
        <v>0</v>
      </c>
      <c r="CB49" s="83" t="e">
        <f>IF(H49+Q49+Z49+AI49+AR49+BA49+BJ49+BS49+BR49+BI49+AZ49+AQ49+AH49+Y49+P49+G49&gt;0,0,IF((BZ49-CA49)&gt;=$G$4+$P$4+$Y$4+$AH$4+$AQ$4+$AZ$4+$BI$4+$BR$4+Summary!$P$8,$G$4+$P$4+$Y$4+$AH$4+$AQ$4+$AZ$4+$BI$4+$BR$4+Summary!$P$8,BZ49-CA49))</f>
        <v>#VALUE!</v>
      </c>
      <c r="CC49" s="62" t="e">
        <f t="shared" si="87"/>
        <v>#VALUE!</v>
      </c>
      <c r="CE49" s="44">
        <f t="shared" si="48"/>
        <v>44</v>
      </c>
      <c r="CF49" s="58">
        <f t="shared" si="77"/>
        <v>45627</v>
      </c>
      <c r="CG49" s="62">
        <f t="shared" si="103"/>
        <v>0</v>
      </c>
      <c r="CH49" s="62">
        <f t="shared" si="50"/>
        <v>0</v>
      </c>
      <c r="CI49" s="62">
        <f t="shared" si="78"/>
        <v>0</v>
      </c>
      <c r="CJ49" s="62">
        <f t="shared" si="51"/>
        <v>0</v>
      </c>
      <c r="CK49" s="83" t="e">
        <f>IF(H49+Q49+Z49+AI49+AR49+BA49+BJ49+BS49+CB49+CA49+BR49+BI49+AZ49+AQ49+AH49+Y49+P49+G49&gt;0,0,IF((CI49-CJ49)&gt;=$G$4+$P$4+$Y$4+$AH$4+$AQ$4+$AZ$4+$BI$4+$BR$4+$CA$4+Summary!$P$8,$G$4+$P$4+$Y$4+$AH$4+$AQ$4+$AZ$4+$BI$4+$BR$4+$CA$4+Summary!$P$8,CI49-CJ49))</f>
        <v>#VALUE!</v>
      </c>
      <c r="CL49" s="62" t="e">
        <f t="shared" si="88"/>
        <v>#VALUE!</v>
      </c>
      <c r="CN49" s="44">
        <f t="shared" si="52"/>
        <v>44</v>
      </c>
      <c r="CO49" s="58">
        <f t="shared" si="79"/>
        <v>45627</v>
      </c>
      <c r="CP49" s="62">
        <f t="shared" si="89"/>
        <v>0</v>
      </c>
      <c r="CQ49" s="62">
        <f t="shared" si="90"/>
        <v>0</v>
      </c>
      <c r="CR49" s="62">
        <f t="shared" si="91"/>
        <v>0</v>
      </c>
      <c r="CS49" s="62">
        <f t="shared" si="92"/>
        <v>0</v>
      </c>
      <c r="CT49" s="62" t="e">
        <f t="shared" si="93"/>
        <v>#VALUE!</v>
      </c>
      <c r="CU49" s="62" t="e">
        <f t="shared" si="94"/>
        <v>#VALUE!</v>
      </c>
      <c r="CV49" s="84">
        <f t="shared" si="53"/>
        <v>45627</v>
      </c>
    </row>
    <row r="50" spans="2:100" ht="20" customHeight="1" thickBot="1" x14ac:dyDescent="0.25">
      <c r="B50" s="44">
        <f t="shared" si="54"/>
        <v>45</v>
      </c>
      <c r="C50" s="58">
        <f t="shared" si="56"/>
        <v>45658</v>
      </c>
      <c r="D50" s="62">
        <f t="shared" si="57"/>
        <v>0</v>
      </c>
      <c r="E50" s="62">
        <f t="shared" si="15"/>
        <v>0</v>
      </c>
      <c r="F50" s="62">
        <f t="shared" si="58"/>
        <v>0</v>
      </c>
      <c r="G50" s="62">
        <f t="shared" si="16"/>
        <v>0</v>
      </c>
      <c r="H50" s="83">
        <f t="shared" si="59"/>
        <v>0</v>
      </c>
      <c r="I50" s="62">
        <f t="shared" si="60"/>
        <v>0</v>
      </c>
      <c r="K50" s="44">
        <f t="shared" si="55"/>
        <v>45</v>
      </c>
      <c r="L50" s="58">
        <f t="shared" si="61"/>
        <v>45658</v>
      </c>
      <c r="M50" s="62">
        <f t="shared" si="95"/>
        <v>0</v>
      </c>
      <c r="N50" s="62">
        <f t="shared" si="18"/>
        <v>0</v>
      </c>
      <c r="O50" s="62">
        <f t="shared" si="62"/>
        <v>0</v>
      </c>
      <c r="P50" s="62">
        <f t="shared" si="19"/>
        <v>0</v>
      </c>
      <c r="Q50" s="83">
        <f>IF(H50+G50&gt;0,0,IF((O50-P50)&gt;=$G$4+Summary!$P$8,$G$4+Summary!$P$8,O50-P50))</f>
        <v>0</v>
      </c>
      <c r="R50" s="62">
        <f t="shared" si="80"/>
        <v>0</v>
      </c>
      <c r="T50" s="44">
        <f t="shared" si="20"/>
        <v>45</v>
      </c>
      <c r="U50" s="58">
        <f t="shared" si="63"/>
        <v>45658</v>
      </c>
      <c r="V50" s="62">
        <f t="shared" si="96"/>
        <v>0</v>
      </c>
      <c r="W50" s="62">
        <f t="shared" si="22"/>
        <v>0</v>
      </c>
      <c r="X50" s="62">
        <f t="shared" si="64"/>
        <v>0</v>
      </c>
      <c r="Y50" s="62">
        <f t="shared" si="23"/>
        <v>0</v>
      </c>
      <c r="Z50" s="83">
        <f>IF(H50+Q50+P50+G50&gt;0,0,IF((X50-Y50)&gt;=$G$4+$P$4+Summary!$P$8,$G$4+$P$4+Summary!$P$8,X50-Y50))</f>
        <v>0</v>
      </c>
      <c r="AA50" s="62">
        <f t="shared" si="81"/>
        <v>0</v>
      </c>
      <c r="AC50" s="44">
        <f t="shared" si="24"/>
        <v>45</v>
      </c>
      <c r="AD50" s="58">
        <f t="shared" si="65"/>
        <v>45658</v>
      </c>
      <c r="AE50" s="62">
        <f t="shared" si="97"/>
        <v>0</v>
      </c>
      <c r="AF50" s="62">
        <f t="shared" si="26"/>
        <v>0</v>
      </c>
      <c r="AG50" s="62">
        <f t="shared" si="66"/>
        <v>0</v>
      </c>
      <c r="AH50" s="62">
        <f t="shared" si="27"/>
        <v>0</v>
      </c>
      <c r="AI50" s="83">
        <f>IF(H50+Q50+Z50+Y50+P50+G50&gt;0,0,IF((AG50-AH50)&gt;=$G$4+$P$4+$Y$4+Summary!$P$8,$G$4+$P$4+$Y$4+Summary!$P$8,AG50-AH50))</f>
        <v>0</v>
      </c>
      <c r="AJ50" s="62">
        <f t="shared" si="82"/>
        <v>0</v>
      </c>
      <c r="AL50" s="44">
        <f t="shared" si="28"/>
        <v>45</v>
      </c>
      <c r="AM50" s="58">
        <f t="shared" si="67"/>
        <v>45658</v>
      </c>
      <c r="AN50" s="62">
        <f t="shared" si="98"/>
        <v>0</v>
      </c>
      <c r="AO50" s="62">
        <f t="shared" si="30"/>
        <v>0</v>
      </c>
      <c r="AP50" s="62">
        <f t="shared" si="68"/>
        <v>0</v>
      </c>
      <c r="AQ50" s="62">
        <f t="shared" si="31"/>
        <v>0</v>
      </c>
      <c r="AR50" s="83">
        <f>IF(H50+Q50+Z50+AI50+AH50+Y50+P50+G50&gt;0,0,IF((AP50-AQ50)&gt;=$G$4+$P$4+$Y$4+$AH$4+Summary!$P$8,$G$4+$P$4+$Y$4+$AH$4+Summary!$P$8,AP50-AQ50))</f>
        <v>0</v>
      </c>
      <c r="AS50" s="62">
        <f t="shared" si="83"/>
        <v>0</v>
      </c>
      <c r="AU50" s="44">
        <f t="shared" si="32"/>
        <v>45</v>
      </c>
      <c r="AV50" s="58">
        <f t="shared" si="69"/>
        <v>45658</v>
      </c>
      <c r="AW50" s="62">
        <f t="shared" si="99"/>
        <v>0</v>
      </c>
      <c r="AX50" s="62">
        <f t="shared" si="34"/>
        <v>0</v>
      </c>
      <c r="AY50" s="62">
        <f t="shared" si="70"/>
        <v>0</v>
      </c>
      <c r="AZ50" s="62">
        <f t="shared" si="35"/>
        <v>0</v>
      </c>
      <c r="BA50" s="83">
        <f>IF(H50+Q50+Z50+AI50+AR50+AQ50+AH50+Y50+P50+G50&gt;0,0,IF((AY50-AZ50)&gt;=$G$4+$P$4+$Y$4+$AH$4+$AQ$4+Summary!$P$8,$G$4+$P$4+$Y$4+$AH$4+$AQ$4+Summary!$P$8,AY50-AZ50))</f>
        <v>0</v>
      </c>
      <c r="BB50" s="62">
        <f t="shared" si="84"/>
        <v>0</v>
      </c>
      <c r="BD50" s="44">
        <f t="shared" si="36"/>
        <v>45</v>
      </c>
      <c r="BE50" s="58">
        <f t="shared" si="71"/>
        <v>45658</v>
      </c>
      <c r="BF50" s="62" t="e">
        <f t="shared" si="100"/>
        <v>#VALUE!</v>
      </c>
      <c r="BG50" s="62">
        <f t="shared" si="38"/>
        <v>0</v>
      </c>
      <c r="BH50" s="62" t="e">
        <f t="shared" si="72"/>
        <v>#VALUE!</v>
      </c>
      <c r="BI50" s="62" t="e">
        <f t="shared" si="39"/>
        <v>#VALUE!</v>
      </c>
      <c r="BJ50" s="83" t="e">
        <f>IF(H50+Q50+Z50+AI50+AR50+BA50+AZ50+AQ50+AH50+Y50+P50+G50&gt;0,0,IF((BH50-BI50)&gt;=$G$4+$P$4+$Y$4+$AH$4+$AQ$4+$AZ$4+Summary!$P$8,$G$4+$P$4+$Y$4+$AH$4+$AQ$4+$AZ$4+Summary!$P$8,BH50-BI50))</f>
        <v>#VALUE!</v>
      </c>
      <c r="BK50" s="62" t="e">
        <f t="shared" si="85"/>
        <v>#VALUE!</v>
      </c>
      <c r="BM50" s="44">
        <f t="shared" si="40"/>
        <v>45</v>
      </c>
      <c r="BN50" s="58">
        <f t="shared" si="73"/>
        <v>45658</v>
      </c>
      <c r="BO50" s="62" t="e">
        <f t="shared" si="101"/>
        <v>#VALUE!</v>
      </c>
      <c r="BP50" s="62">
        <f t="shared" si="42"/>
        <v>0</v>
      </c>
      <c r="BQ50" s="62" t="e">
        <f t="shared" si="74"/>
        <v>#VALUE!</v>
      </c>
      <c r="BR50" s="62" t="e">
        <f t="shared" si="43"/>
        <v>#VALUE!</v>
      </c>
      <c r="BS50" s="83" t="e">
        <f>IF(H50+Q50+Z50+AI50+AR50+BA50+BJ50+BI50+AZ50+AQ50+AH50+Y50+P50+G50&gt;0,0,IF((BQ50-BR50)&gt;=$G$4+$P$4+$Y$4+$AH$4+$AQ$4+$AZ$4+$BI$4+Summary!$P$8,$G$4+$P$4+$Y$4+$AH$4+$AQ$4+$AZ$4+$BI$4+Summary!$P$8,BQ50-BR50))</f>
        <v>#VALUE!</v>
      </c>
      <c r="BT50" s="62" t="e">
        <f t="shared" si="86"/>
        <v>#VALUE!</v>
      </c>
      <c r="BV50" s="44">
        <f t="shared" si="44"/>
        <v>45</v>
      </c>
      <c r="BW50" s="58">
        <f t="shared" si="75"/>
        <v>45658</v>
      </c>
      <c r="BX50" s="62" t="e">
        <f t="shared" si="102"/>
        <v>#VALUE!</v>
      </c>
      <c r="BY50" s="62">
        <f t="shared" si="46"/>
        <v>0</v>
      </c>
      <c r="BZ50" s="62" t="e">
        <f t="shared" si="76"/>
        <v>#VALUE!</v>
      </c>
      <c r="CA50" s="62" t="e">
        <f t="shared" si="47"/>
        <v>#VALUE!</v>
      </c>
      <c r="CB50" s="83" t="e">
        <f>IF(H50+Q50+Z50+AI50+AR50+BA50+BJ50+BS50+BR50+BI50+AZ50+AQ50+AH50+Y50+P50+G50&gt;0,0,IF((BZ50-CA50)&gt;=$G$4+$P$4+$Y$4+$AH$4+$AQ$4+$AZ$4+$BI$4+$BR$4+Summary!$P$8,$G$4+$P$4+$Y$4+$AH$4+$AQ$4+$AZ$4+$BI$4+$BR$4+Summary!$P$8,BZ50-CA50))</f>
        <v>#VALUE!</v>
      </c>
      <c r="CC50" s="62" t="e">
        <f t="shared" si="87"/>
        <v>#VALUE!</v>
      </c>
      <c r="CE50" s="44">
        <f t="shared" si="48"/>
        <v>45</v>
      </c>
      <c r="CF50" s="58">
        <f t="shared" si="77"/>
        <v>45658</v>
      </c>
      <c r="CG50" s="62" t="e">
        <f t="shared" si="103"/>
        <v>#VALUE!</v>
      </c>
      <c r="CH50" s="62">
        <f t="shared" si="50"/>
        <v>0</v>
      </c>
      <c r="CI50" s="62" t="e">
        <f t="shared" si="78"/>
        <v>#VALUE!</v>
      </c>
      <c r="CJ50" s="62" t="e">
        <f t="shared" si="51"/>
        <v>#VALUE!</v>
      </c>
      <c r="CK50" s="83" t="e">
        <f>IF(H50+Q50+Z50+AI50+AR50+BA50+BJ50+BS50+CB50+CA50+BR50+BI50+AZ50+AQ50+AH50+Y50+P50+G50&gt;0,0,IF((CI50-CJ50)&gt;=$G$4+$P$4+$Y$4+$AH$4+$AQ$4+$AZ$4+$BI$4+$BR$4+$CA$4+Summary!$P$8,$G$4+$P$4+$Y$4+$AH$4+$AQ$4+$AZ$4+$BI$4+$BR$4+$CA$4+Summary!$P$8,CI50-CJ50))</f>
        <v>#VALUE!</v>
      </c>
      <c r="CL50" s="62" t="e">
        <f t="shared" si="88"/>
        <v>#VALUE!</v>
      </c>
      <c r="CN50" s="44">
        <f t="shared" si="52"/>
        <v>45</v>
      </c>
      <c r="CO50" s="58">
        <f t="shared" si="79"/>
        <v>45658</v>
      </c>
      <c r="CP50" s="62" t="e">
        <f t="shared" si="89"/>
        <v>#VALUE!</v>
      </c>
      <c r="CQ50" s="62">
        <f t="shared" si="90"/>
        <v>0</v>
      </c>
      <c r="CR50" s="62" t="e">
        <f t="shared" si="91"/>
        <v>#VALUE!</v>
      </c>
      <c r="CS50" s="62" t="e">
        <f t="shared" si="92"/>
        <v>#VALUE!</v>
      </c>
      <c r="CT50" s="62" t="e">
        <f t="shared" si="93"/>
        <v>#VALUE!</v>
      </c>
      <c r="CU50" s="62" t="e">
        <f t="shared" si="94"/>
        <v>#VALUE!</v>
      </c>
      <c r="CV50" s="84">
        <f t="shared" si="53"/>
        <v>45658</v>
      </c>
    </row>
    <row r="51" spans="2:100" ht="20" customHeight="1" thickBot="1" x14ac:dyDescent="0.25">
      <c r="B51" s="44">
        <f t="shared" si="54"/>
        <v>46</v>
      </c>
      <c r="C51" s="58">
        <f t="shared" si="56"/>
        <v>45689</v>
      </c>
      <c r="D51" s="62">
        <f t="shared" si="57"/>
        <v>0</v>
      </c>
      <c r="E51" s="62">
        <f t="shared" si="15"/>
        <v>0</v>
      </c>
      <c r="F51" s="62">
        <f t="shared" si="58"/>
        <v>0</v>
      </c>
      <c r="G51" s="62">
        <f t="shared" si="16"/>
        <v>0</v>
      </c>
      <c r="H51" s="83">
        <f t="shared" si="59"/>
        <v>0</v>
      </c>
      <c r="I51" s="62">
        <f t="shared" si="60"/>
        <v>0</v>
      </c>
      <c r="K51" s="44">
        <f t="shared" si="55"/>
        <v>46</v>
      </c>
      <c r="L51" s="58">
        <f t="shared" si="61"/>
        <v>45689</v>
      </c>
      <c r="M51" s="62">
        <f t="shared" si="95"/>
        <v>0</v>
      </c>
      <c r="N51" s="62">
        <f t="shared" si="18"/>
        <v>0</v>
      </c>
      <c r="O51" s="62">
        <f t="shared" si="62"/>
        <v>0</v>
      </c>
      <c r="P51" s="62">
        <f t="shared" si="19"/>
        <v>0</v>
      </c>
      <c r="Q51" s="83">
        <f>IF(H51+G51&gt;0,0,IF((O51-P51)&gt;=$G$4+Summary!$P$8,$G$4+Summary!$P$8,O51-P51))</f>
        <v>0</v>
      </c>
      <c r="R51" s="62">
        <f t="shared" si="80"/>
        <v>0</v>
      </c>
      <c r="T51" s="44">
        <f t="shared" si="20"/>
        <v>46</v>
      </c>
      <c r="U51" s="58">
        <f t="shared" si="63"/>
        <v>45689</v>
      </c>
      <c r="V51" s="62">
        <f t="shared" si="96"/>
        <v>0</v>
      </c>
      <c r="W51" s="62">
        <f t="shared" si="22"/>
        <v>0</v>
      </c>
      <c r="X51" s="62">
        <f t="shared" si="64"/>
        <v>0</v>
      </c>
      <c r="Y51" s="62">
        <f t="shared" si="23"/>
        <v>0</v>
      </c>
      <c r="Z51" s="83">
        <f>IF(H51+Q51+P51+G51&gt;0,0,IF((X51-Y51)&gt;=$G$4+$P$4+Summary!$P$8,$G$4+$P$4+Summary!$P$8,X51-Y51))</f>
        <v>0</v>
      </c>
      <c r="AA51" s="62">
        <f t="shared" si="81"/>
        <v>0</v>
      </c>
      <c r="AC51" s="44">
        <f t="shared" si="24"/>
        <v>46</v>
      </c>
      <c r="AD51" s="58">
        <f t="shared" si="65"/>
        <v>45689</v>
      </c>
      <c r="AE51" s="62">
        <f t="shared" si="97"/>
        <v>0</v>
      </c>
      <c r="AF51" s="62">
        <f t="shared" si="26"/>
        <v>0</v>
      </c>
      <c r="AG51" s="62">
        <f t="shared" si="66"/>
        <v>0</v>
      </c>
      <c r="AH51" s="62">
        <f t="shared" si="27"/>
        <v>0</v>
      </c>
      <c r="AI51" s="83">
        <f>IF(H51+Q51+Z51+Y51+P51+G51&gt;0,0,IF((AG51-AH51)&gt;=$G$4+$P$4+$Y$4+Summary!$P$8,$G$4+$P$4+$Y$4+Summary!$P$8,AG51-AH51))</f>
        <v>0</v>
      </c>
      <c r="AJ51" s="62">
        <f t="shared" si="82"/>
        <v>0</v>
      </c>
      <c r="AL51" s="44">
        <f t="shared" si="28"/>
        <v>46</v>
      </c>
      <c r="AM51" s="58">
        <f t="shared" si="67"/>
        <v>45689</v>
      </c>
      <c r="AN51" s="62">
        <f t="shared" si="98"/>
        <v>0</v>
      </c>
      <c r="AO51" s="62">
        <f t="shared" si="30"/>
        <v>0</v>
      </c>
      <c r="AP51" s="62">
        <f t="shared" si="68"/>
        <v>0</v>
      </c>
      <c r="AQ51" s="62">
        <f t="shared" si="31"/>
        <v>0</v>
      </c>
      <c r="AR51" s="83">
        <f>IF(H51+Q51+Z51+AI51+AH51+Y51+P51+G51&gt;0,0,IF((AP51-AQ51)&gt;=$G$4+$P$4+$Y$4+$AH$4+Summary!$P$8,$G$4+$P$4+$Y$4+$AH$4+Summary!$P$8,AP51-AQ51))</f>
        <v>0</v>
      </c>
      <c r="AS51" s="62">
        <f t="shared" si="83"/>
        <v>0</v>
      </c>
      <c r="AU51" s="44">
        <f t="shared" si="32"/>
        <v>46</v>
      </c>
      <c r="AV51" s="58">
        <f t="shared" si="69"/>
        <v>45689</v>
      </c>
      <c r="AW51" s="62">
        <f t="shared" si="99"/>
        <v>0</v>
      </c>
      <c r="AX51" s="62">
        <f t="shared" si="34"/>
        <v>0</v>
      </c>
      <c r="AY51" s="62">
        <f t="shared" si="70"/>
        <v>0</v>
      </c>
      <c r="AZ51" s="62">
        <f t="shared" si="35"/>
        <v>0</v>
      </c>
      <c r="BA51" s="83">
        <f>IF(H51+Q51+Z51+AI51+AR51+AQ51+AH51+Y51+P51+G51&gt;0,0,IF((AY51-AZ51)&gt;=$G$4+$P$4+$Y$4+$AH$4+$AQ$4+Summary!$P$8,$G$4+$P$4+$Y$4+$AH$4+$AQ$4+Summary!$P$8,AY51-AZ51))</f>
        <v>0</v>
      </c>
      <c r="BB51" s="62">
        <f t="shared" si="84"/>
        <v>0</v>
      </c>
      <c r="BD51" s="44">
        <f t="shared" si="36"/>
        <v>46</v>
      </c>
      <c r="BE51" s="58">
        <f t="shared" si="71"/>
        <v>45689</v>
      </c>
      <c r="BF51" s="62" t="e">
        <f t="shared" si="100"/>
        <v>#VALUE!</v>
      </c>
      <c r="BG51" s="62">
        <f t="shared" si="38"/>
        <v>0</v>
      </c>
      <c r="BH51" s="62" t="e">
        <f t="shared" si="72"/>
        <v>#VALUE!</v>
      </c>
      <c r="BI51" s="62" t="e">
        <f t="shared" si="39"/>
        <v>#VALUE!</v>
      </c>
      <c r="BJ51" s="83" t="e">
        <f>IF(H51+Q51+Z51+AI51+AR51+BA51+AZ51+AQ51+AH51+Y51+P51+G51&gt;0,0,IF((BH51-BI51)&gt;=$G$4+$P$4+$Y$4+$AH$4+$AQ$4+$AZ$4+Summary!$P$8,$G$4+$P$4+$Y$4+$AH$4+$AQ$4+$AZ$4+Summary!$P$8,BH51-BI51))</f>
        <v>#VALUE!</v>
      </c>
      <c r="BK51" s="62" t="e">
        <f t="shared" si="85"/>
        <v>#VALUE!</v>
      </c>
      <c r="BM51" s="44">
        <f t="shared" si="40"/>
        <v>46</v>
      </c>
      <c r="BN51" s="58">
        <f t="shared" si="73"/>
        <v>45689</v>
      </c>
      <c r="BO51" s="62" t="e">
        <f t="shared" si="101"/>
        <v>#VALUE!</v>
      </c>
      <c r="BP51" s="62">
        <f t="shared" si="42"/>
        <v>0</v>
      </c>
      <c r="BQ51" s="62" t="e">
        <f t="shared" si="74"/>
        <v>#VALUE!</v>
      </c>
      <c r="BR51" s="62" t="e">
        <f t="shared" si="43"/>
        <v>#VALUE!</v>
      </c>
      <c r="BS51" s="83" t="e">
        <f>IF(H51+Q51+Z51+AI51+AR51+BA51+BJ51+BI51+AZ51+AQ51+AH51+Y51+P51+G51&gt;0,0,IF((BQ51-BR51)&gt;=$G$4+$P$4+$Y$4+$AH$4+$AQ$4+$AZ$4+$BI$4+Summary!$P$8,$G$4+$P$4+$Y$4+$AH$4+$AQ$4+$AZ$4+$BI$4+Summary!$P$8,BQ51-BR51))</f>
        <v>#VALUE!</v>
      </c>
      <c r="BT51" s="62" t="e">
        <f t="shared" si="86"/>
        <v>#VALUE!</v>
      </c>
      <c r="BV51" s="44">
        <f t="shared" si="44"/>
        <v>46</v>
      </c>
      <c r="BW51" s="58">
        <f t="shared" si="75"/>
        <v>45689</v>
      </c>
      <c r="BX51" s="62" t="e">
        <f t="shared" si="102"/>
        <v>#VALUE!</v>
      </c>
      <c r="BY51" s="62">
        <f t="shared" si="46"/>
        <v>0</v>
      </c>
      <c r="BZ51" s="62" t="e">
        <f t="shared" si="76"/>
        <v>#VALUE!</v>
      </c>
      <c r="CA51" s="62" t="e">
        <f t="shared" si="47"/>
        <v>#VALUE!</v>
      </c>
      <c r="CB51" s="83" t="e">
        <f>IF(H51+Q51+Z51+AI51+AR51+BA51+BJ51+BS51+BR51+BI51+AZ51+AQ51+AH51+Y51+P51+G51&gt;0,0,IF((BZ51-CA51)&gt;=$G$4+$P$4+$Y$4+$AH$4+$AQ$4+$AZ$4+$BI$4+$BR$4+Summary!$P$8,$G$4+$P$4+$Y$4+$AH$4+$AQ$4+$AZ$4+$BI$4+$BR$4+Summary!$P$8,BZ51-CA51))</f>
        <v>#VALUE!</v>
      </c>
      <c r="CC51" s="62" t="e">
        <f t="shared" si="87"/>
        <v>#VALUE!</v>
      </c>
      <c r="CE51" s="44">
        <f t="shared" si="48"/>
        <v>46</v>
      </c>
      <c r="CF51" s="58">
        <f t="shared" si="77"/>
        <v>45689</v>
      </c>
      <c r="CG51" s="62" t="e">
        <f t="shared" si="103"/>
        <v>#VALUE!</v>
      </c>
      <c r="CH51" s="62">
        <f t="shared" si="50"/>
        <v>0</v>
      </c>
      <c r="CI51" s="62" t="e">
        <f t="shared" si="78"/>
        <v>#VALUE!</v>
      </c>
      <c r="CJ51" s="62" t="e">
        <f t="shared" si="51"/>
        <v>#VALUE!</v>
      </c>
      <c r="CK51" s="83" t="e">
        <f>IF(H51+Q51+Z51+AI51+AR51+BA51+BJ51+BS51+CB51+CA51+BR51+BI51+AZ51+AQ51+AH51+Y51+P51+G51&gt;0,0,IF((CI51-CJ51)&gt;=$G$4+$P$4+$Y$4+$AH$4+$AQ$4+$AZ$4+$BI$4+$BR$4+$CA$4+Summary!$P$8,$G$4+$P$4+$Y$4+$AH$4+$AQ$4+$AZ$4+$BI$4+$BR$4+$CA$4+Summary!$P$8,CI51-CJ51))</f>
        <v>#VALUE!</v>
      </c>
      <c r="CL51" s="62" t="e">
        <f t="shared" si="88"/>
        <v>#VALUE!</v>
      </c>
      <c r="CN51" s="44">
        <f t="shared" si="52"/>
        <v>46</v>
      </c>
      <c r="CO51" s="58">
        <f t="shared" si="79"/>
        <v>45689</v>
      </c>
      <c r="CP51" s="62" t="e">
        <f t="shared" si="89"/>
        <v>#VALUE!</v>
      </c>
      <c r="CQ51" s="62">
        <f t="shared" si="90"/>
        <v>0</v>
      </c>
      <c r="CR51" s="62" t="e">
        <f t="shared" si="91"/>
        <v>#VALUE!</v>
      </c>
      <c r="CS51" s="62" t="e">
        <f t="shared" si="92"/>
        <v>#VALUE!</v>
      </c>
      <c r="CT51" s="62" t="e">
        <f t="shared" si="93"/>
        <v>#VALUE!</v>
      </c>
      <c r="CU51" s="62" t="e">
        <f t="shared" si="94"/>
        <v>#VALUE!</v>
      </c>
      <c r="CV51" s="84">
        <f t="shared" si="53"/>
        <v>45689</v>
      </c>
    </row>
    <row r="52" spans="2:100" ht="20" customHeight="1" thickBot="1" x14ac:dyDescent="0.25">
      <c r="B52" s="44">
        <f t="shared" si="54"/>
        <v>47</v>
      </c>
      <c r="C52" s="58">
        <f t="shared" si="56"/>
        <v>45717</v>
      </c>
      <c r="D52" s="62">
        <f t="shared" si="57"/>
        <v>0</v>
      </c>
      <c r="E52" s="62">
        <f t="shared" si="15"/>
        <v>0</v>
      </c>
      <c r="F52" s="62">
        <f t="shared" si="58"/>
        <v>0</v>
      </c>
      <c r="G52" s="62">
        <f t="shared" si="16"/>
        <v>0</v>
      </c>
      <c r="H52" s="83">
        <f t="shared" si="59"/>
        <v>0</v>
      </c>
      <c r="I52" s="62">
        <f t="shared" si="60"/>
        <v>0</v>
      </c>
      <c r="K52" s="44">
        <f t="shared" si="55"/>
        <v>47</v>
      </c>
      <c r="L52" s="58">
        <f t="shared" si="61"/>
        <v>45717</v>
      </c>
      <c r="M52" s="62">
        <f t="shared" si="95"/>
        <v>0</v>
      </c>
      <c r="N52" s="62">
        <f t="shared" si="18"/>
        <v>0</v>
      </c>
      <c r="O52" s="62">
        <f t="shared" si="62"/>
        <v>0</v>
      </c>
      <c r="P52" s="62">
        <f t="shared" si="19"/>
        <v>0</v>
      </c>
      <c r="Q52" s="83">
        <f>IF(H52+G52&gt;0,0,IF((O52-P52)&gt;=$G$4+Summary!$P$8,$G$4+Summary!$P$8,O52-P52))</f>
        <v>0</v>
      </c>
      <c r="R52" s="62">
        <f t="shared" si="80"/>
        <v>0</v>
      </c>
      <c r="T52" s="44">
        <f t="shared" si="20"/>
        <v>47</v>
      </c>
      <c r="U52" s="58">
        <f t="shared" si="63"/>
        <v>45717</v>
      </c>
      <c r="V52" s="62">
        <f t="shared" si="96"/>
        <v>0</v>
      </c>
      <c r="W52" s="62">
        <f t="shared" si="22"/>
        <v>0</v>
      </c>
      <c r="X52" s="62">
        <f t="shared" si="64"/>
        <v>0</v>
      </c>
      <c r="Y52" s="62">
        <f t="shared" si="23"/>
        <v>0</v>
      </c>
      <c r="Z52" s="83">
        <f>IF(H52+Q52+P52+G52&gt;0,0,IF((X52-Y52)&gt;=$G$4+$P$4+Summary!$P$8,$G$4+$P$4+Summary!$P$8,X52-Y52))</f>
        <v>0</v>
      </c>
      <c r="AA52" s="62">
        <f t="shared" si="81"/>
        <v>0</v>
      </c>
      <c r="AC52" s="44">
        <f t="shared" si="24"/>
        <v>47</v>
      </c>
      <c r="AD52" s="58">
        <f t="shared" si="65"/>
        <v>45717</v>
      </c>
      <c r="AE52" s="62">
        <f t="shared" si="97"/>
        <v>0</v>
      </c>
      <c r="AF52" s="62">
        <f t="shared" si="26"/>
        <v>0</v>
      </c>
      <c r="AG52" s="62">
        <f t="shared" si="66"/>
        <v>0</v>
      </c>
      <c r="AH52" s="62">
        <f t="shared" si="27"/>
        <v>0</v>
      </c>
      <c r="AI52" s="83">
        <f>IF(H52+Q52+Z52+Y52+P52+G52&gt;0,0,IF((AG52-AH52)&gt;=$G$4+$P$4+$Y$4+Summary!$P$8,$G$4+$P$4+$Y$4+Summary!$P$8,AG52-AH52))</f>
        <v>0</v>
      </c>
      <c r="AJ52" s="62">
        <f t="shared" si="82"/>
        <v>0</v>
      </c>
      <c r="AL52" s="44">
        <f t="shared" si="28"/>
        <v>47</v>
      </c>
      <c r="AM52" s="58">
        <f t="shared" si="67"/>
        <v>45717</v>
      </c>
      <c r="AN52" s="62">
        <f t="shared" si="98"/>
        <v>0</v>
      </c>
      <c r="AO52" s="62">
        <f t="shared" si="30"/>
        <v>0</v>
      </c>
      <c r="AP52" s="62">
        <f t="shared" si="68"/>
        <v>0</v>
      </c>
      <c r="AQ52" s="62">
        <f t="shared" si="31"/>
        <v>0</v>
      </c>
      <c r="AR52" s="83">
        <f>IF(H52+Q52+Z52+AI52+AH52+Y52+P52+G52&gt;0,0,IF((AP52-AQ52)&gt;=$G$4+$P$4+$Y$4+$AH$4+Summary!$P$8,$G$4+$P$4+$Y$4+$AH$4+Summary!$P$8,AP52-AQ52))</f>
        <v>0</v>
      </c>
      <c r="AS52" s="62">
        <f t="shared" si="83"/>
        <v>0</v>
      </c>
      <c r="AU52" s="44">
        <f t="shared" si="32"/>
        <v>47</v>
      </c>
      <c r="AV52" s="58">
        <f t="shared" si="69"/>
        <v>45717</v>
      </c>
      <c r="AW52" s="62">
        <f t="shared" si="99"/>
        <v>0</v>
      </c>
      <c r="AX52" s="62">
        <f t="shared" si="34"/>
        <v>0</v>
      </c>
      <c r="AY52" s="62">
        <f t="shared" si="70"/>
        <v>0</v>
      </c>
      <c r="AZ52" s="62">
        <f t="shared" si="35"/>
        <v>0</v>
      </c>
      <c r="BA52" s="83">
        <f>IF(H52+Q52+Z52+AI52+AR52+AQ52+AH52+Y52+P52+G52&gt;0,0,IF((AY52-AZ52)&gt;=$G$4+$P$4+$Y$4+$AH$4+$AQ$4+Summary!$P$8,$G$4+$P$4+$Y$4+$AH$4+$AQ$4+Summary!$P$8,AY52-AZ52))</f>
        <v>0</v>
      </c>
      <c r="BB52" s="62">
        <f t="shared" si="84"/>
        <v>0</v>
      </c>
      <c r="BD52" s="44">
        <f t="shared" si="36"/>
        <v>47</v>
      </c>
      <c r="BE52" s="58">
        <f t="shared" si="71"/>
        <v>45717</v>
      </c>
      <c r="BF52" s="62" t="e">
        <f t="shared" si="100"/>
        <v>#VALUE!</v>
      </c>
      <c r="BG52" s="62">
        <f t="shared" si="38"/>
        <v>0</v>
      </c>
      <c r="BH52" s="62" t="e">
        <f t="shared" si="72"/>
        <v>#VALUE!</v>
      </c>
      <c r="BI52" s="62" t="e">
        <f t="shared" si="39"/>
        <v>#VALUE!</v>
      </c>
      <c r="BJ52" s="83" t="e">
        <f>IF(H52+Q52+Z52+AI52+AR52+BA52+AZ52+AQ52+AH52+Y52+P52+G52&gt;0,0,IF((BH52-BI52)&gt;=$G$4+$P$4+$Y$4+$AH$4+$AQ$4+$AZ$4+Summary!$P$8,$G$4+$P$4+$Y$4+$AH$4+$AQ$4+$AZ$4+Summary!$P$8,BH52-BI52))</f>
        <v>#VALUE!</v>
      </c>
      <c r="BK52" s="62" t="e">
        <f t="shared" si="85"/>
        <v>#VALUE!</v>
      </c>
      <c r="BM52" s="44">
        <f t="shared" si="40"/>
        <v>47</v>
      </c>
      <c r="BN52" s="58">
        <f t="shared" si="73"/>
        <v>45717</v>
      </c>
      <c r="BO52" s="62" t="e">
        <f t="shared" si="101"/>
        <v>#VALUE!</v>
      </c>
      <c r="BP52" s="62">
        <f t="shared" si="42"/>
        <v>0</v>
      </c>
      <c r="BQ52" s="62" t="e">
        <f t="shared" si="74"/>
        <v>#VALUE!</v>
      </c>
      <c r="BR52" s="62" t="e">
        <f t="shared" si="43"/>
        <v>#VALUE!</v>
      </c>
      <c r="BS52" s="83" t="e">
        <f>IF(H52+Q52+Z52+AI52+AR52+BA52+BJ52+BI52+AZ52+AQ52+AH52+Y52+P52+G52&gt;0,0,IF((BQ52-BR52)&gt;=$G$4+$P$4+$Y$4+$AH$4+$AQ$4+$AZ$4+$BI$4+Summary!$P$8,$G$4+$P$4+$Y$4+$AH$4+$AQ$4+$AZ$4+$BI$4+Summary!$P$8,BQ52-BR52))</f>
        <v>#VALUE!</v>
      </c>
      <c r="BT52" s="62" t="e">
        <f t="shared" si="86"/>
        <v>#VALUE!</v>
      </c>
      <c r="BV52" s="44">
        <f t="shared" si="44"/>
        <v>47</v>
      </c>
      <c r="BW52" s="58">
        <f t="shared" si="75"/>
        <v>45717</v>
      </c>
      <c r="BX52" s="62" t="e">
        <f t="shared" si="102"/>
        <v>#VALUE!</v>
      </c>
      <c r="BY52" s="62">
        <f t="shared" si="46"/>
        <v>0</v>
      </c>
      <c r="BZ52" s="62" t="e">
        <f t="shared" si="76"/>
        <v>#VALUE!</v>
      </c>
      <c r="CA52" s="62" t="e">
        <f t="shared" si="47"/>
        <v>#VALUE!</v>
      </c>
      <c r="CB52" s="83" t="e">
        <f>IF(H52+Q52+Z52+AI52+AR52+BA52+BJ52+BS52+BR52+BI52+AZ52+AQ52+AH52+Y52+P52+G52&gt;0,0,IF((BZ52-CA52)&gt;=$G$4+$P$4+$Y$4+$AH$4+$AQ$4+$AZ$4+$BI$4+$BR$4+Summary!$P$8,$G$4+$P$4+$Y$4+$AH$4+$AQ$4+$AZ$4+$BI$4+$BR$4+Summary!$P$8,BZ52-CA52))</f>
        <v>#VALUE!</v>
      </c>
      <c r="CC52" s="62" t="e">
        <f t="shared" si="87"/>
        <v>#VALUE!</v>
      </c>
      <c r="CE52" s="44">
        <f t="shared" si="48"/>
        <v>47</v>
      </c>
      <c r="CF52" s="58">
        <f t="shared" si="77"/>
        <v>45717</v>
      </c>
      <c r="CG52" s="62" t="e">
        <f t="shared" si="103"/>
        <v>#VALUE!</v>
      </c>
      <c r="CH52" s="62">
        <f t="shared" si="50"/>
        <v>0</v>
      </c>
      <c r="CI52" s="62" t="e">
        <f t="shared" si="78"/>
        <v>#VALUE!</v>
      </c>
      <c r="CJ52" s="62" t="e">
        <f t="shared" si="51"/>
        <v>#VALUE!</v>
      </c>
      <c r="CK52" s="83" t="e">
        <f>IF(H52+Q52+Z52+AI52+AR52+BA52+BJ52+BS52+CB52+CA52+BR52+BI52+AZ52+AQ52+AH52+Y52+P52+G52&gt;0,0,IF((CI52-CJ52)&gt;=$G$4+$P$4+$Y$4+$AH$4+$AQ$4+$AZ$4+$BI$4+$BR$4+$CA$4+Summary!$P$8,$G$4+$P$4+$Y$4+$AH$4+$AQ$4+$AZ$4+$BI$4+$BR$4+$CA$4+Summary!$P$8,CI52-CJ52))</f>
        <v>#VALUE!</v>
      </c>
      <c r="CL52" s="62" t="e">
        <f t="shared" si="88"/>
        <v>#VALUE!</v>
      </c>
      <c r="CN52" s="44">
        <f t="shared" si="52"/>
        <v>47</v>
      </c>
      <c r="CO52" s="58">
        <f t="shared" si="79"/>
        <v>45717</v>
      </c>
      <c r="CP52" s="62" t="e">
        <f t="shared" si="89"/>
        <v>#VALUE!</v>
      </c>
      <c r="CQ52" s="62">
        <f t="shared" si="90"/>
        <v>0</v>
      </c>
      <c r="CR52" s="62" t="e">
        <f t="shared" si="91"/>
        <v>#VALUE!</v>
      </c>
      <c r="CS52" s="62" t="e">
        <f t="shared" si="92"/>
        <v>#VALUE!</v>
      </c>
      <c r="CT52" s="62" t="e">
        <f t="shared" si="93"/>
        <v>#VALUE!</v>
      </c>
      <c r="CU52" s="62" t="e">
        <f t="shared" si="94"/>
        <v>#VALUE!</v>
      </c>
      <c r="CV52" s="84">
        <f t="shared" si="53"/>
        <v>45717</v>
      </c>
    </row>
    <row r="53" spans="2:100" ht="20" customHeight="1" thickBot="1" x14ac:dyDescent="0.25">
      <c r="B53" s="44">
        <f t="shared" si="54"/>
        <v>48</v>
      </c>
      <c r="C53" s="58">
        <f t="shared" si="56"/>
        <v>45748</v>
      </c>
      <c r="D53" s="62">
        <f t="shared" si="57"/>
        <v>0</v>
      </c>
      <c r="E53" s="62">
        <f t="shared" si="15"/>
        <v>0</v>
      </c>
      <c r="F53" s="62">
        <f t="shared" si="58"/>
        <v>0</v>
      </c>
      <c r="G53" s="62">
        <f t="shared" si="16"/>
        <v>0</v>
      </c>
      <c r="H53" s="83">
        <f t="shared" si="59"/>
        <v>0</v>
      </c>
      <c r="I53" s="62">
        <f t="shared" si="60"/>
        <v>0</v>
      </c>
      <c r="K53" s="44">
        <f t="shared" si="55"/>
        <v>48</v>
      </c>
      <c r="L53" s="58">
        <f t="shared" si="61"/>
        <v>45748</v>
      </c>
      <c r="M53" s="62">
        <f t="shared" si="95"/>
        <v>0</v>
      </c>
      <c r="N53" s="62">
        <f t="shared" si="18"/>
        <v>0</v>
      </c>
      <c r="O53" s="62">
        <f t="shared" si="62"/>
        <v>0</v>
      </c>
      <c r="P53" s="62">
        <f t="shared" si="19"/>
        <v>0</v>
      </c>
      <c r="Q53" s="83">
        <f>IF(H53+G53&gt;0,0,IF((O53-P53)&gt;=$G$4+Summary!$P$8,$G$4+Summary!$P$8,O53-P53))</f>
        <v>0</v>
      </c>
      <c r="R53" s="62">
        <f t="shared" si="80"/>
        <v>0</v>
      </c>
      <c r="T53" s="44">
        <f t="shared" si="20"/>
        <v>48</v>
      </c>
      <c r="U53" s="58">
        <f t="shared" si="63"/>
        <v>45748</v>
      </c>
      <c r="V53" s="62">
        <f t="shared" si="96"/>
        <v>0</v>
      </c>
      <c r="W53" s="62">
        <f t="shared" si="22"/>
        <v>0</v>
      </c>
      <c r="X53" s="62">
        <f t="shared" si="64"/>
        <v>0</v>
      </c>
      <c r="Y53" s="62">
        <f t="shared" si="23"/>
        <v>0</v>
      </c>
      <c r="Z53" s="83">
        <f>IF(H53+Q53+P53+G53&gt;0,0,IF((X53-Y53)&gt;=$G$4+$P$4+Summary!$P$8,$G$4+$P$4+Summary!$P$8,X53-Y53))</f>
        <v>0</v>
      </c>
      <c r="AA53" s="62">
        <f t="shared" si="81"/>
        <v>0</v>
      </c>
      <c r="AC53" s="44">
        <f t="shared" si="24"/>
        <v>48</v>
      </c>
      <c r="AD53" s="58">
        <f t="shared" si="65"/>
        <v>45748</v>
      </c>
      <c r="AE53" s="62">
        <f t="shared" si="97"/>
        <v>0</v>
      </c>
      <c r="AF53" s="62">
        <f t="shared" si="26"/>
        <v>0</v>
      </c>
      <c r="AG53" s="62">
        <f t="shared" si="66"/>
        <v>0</v>
      </c>
      <c r="AH53" s="62">
        <f t="shared" si="27"/>
        <v>0</v>
      </c>
      <c r="AI53" s="83">
        <f>IF(H53+Q53+Z53+Y53+P53+G53&gt;0,0,IF((AG53-AH53)&gt;=$G$4+$P$4+$Y$4+Summary!$P$8,$G$4+$P$4+$Y$4+Summary!$P$8,AG53-AH53))</f>
        <v>0</v>
      </c>
      <c r="AJ53" s="62">
        <f t="shared" si="82"/>
        <v>0</v>
      </c>
      <c r="AL53" s="44">
        <f t="shared" si="28"/>
        <v>48</v>
      </c>
      <c r="AM53" s="58">
        <f t="shared" si="67"/>
        <v>45748</v>
      </c>
      <c r="AN53" s="62">
        <f t="shared" si="98"/>
        <v>0</v>
      </c>
      <c r="AO53" s="62">
        <f t="shared" si="30"/>
        <v>0</v>
      </c>
      <c r="AP53" s="62">
        <f t="shared" si="68"/>
        <v>0</v>
      </c>
      <c r="AQ53" s="62">
        <f t="shared" si="31"/>
        <v>0</v>
      </c>
      <c r="AR53" s="83">
        <f>IF(H53+Q53+Z53+AI53+AH53+Y53+P53+G53&gt;0,0,IF((AP53-AQ53)&gt;=$G$4+$P$4+$Y$4+$AH$4+Summary!$P$8,$G$4+$P$4+$Y$4+$AH$4+Summary!$P$8,AP53-AQ53))</f>
        <v>0</v>
      </c>
      <c r="AS53" s="62">
        <f t="shared" si="83"/>
        <v>0</v>
      </c>
      <c r="AU53" s="44">
        <f t="shared" si="32"/>
        <v>48</v>
      </c>
      <c r="AV53" s="58">
        <f t="shared" si="69"/>
        <v>45748</v>
      </c>
      <c r="AW53" s="62">
        <f t="shared" si="99"/>
        <v>0</v>
      </c>
      <c r="AX53" s="62">
        <f t="shared" si="34"/>
        <v>0</v>
      </c>
      <c r="AY53" s="62">
        <f t="shared" si="70"/>
        <v>0</v>
      </c>
      <c r="AZ53" s="62">
        <f t="shared" si="35"/>
        <v>0</v>
      </c>
      <c r="BA53" s="83">
        <f>IF(H53+Q53+Z53+AI53+AR53+AQ53+AH53+Y53+P53+G53&gt;0,0,IF((AY53-AZ53)&gt;=$G$4+$P$4+$Y$4+$AH$4+$AQ$4+Summary!$P$8,$G$4+$P$4+$Y$4+$AH$4+$AQ$4+Summary!$P$8,AY53-AZ53))</f>
        <v>0</v>
      </c>
      <c r="BB53" s="62">
        <f t="shared" si="84"/>
        <v>0</v>
      </c>
      <c r="BD53" s="44">
        <f t="shared" si="36"/>
        <v>48</v>
      </c>
      <c r="BE53" s="58">
        <f t="shared" si="71"/>
        <v>45748</v>
      </c>
      <c r="BF53" s="62" t="e">
        <f t="shared" si="100"/>
        <v>#VALUE!</v>
      </c>
      <c r="BG53" s="62">
        <f t="shared" si="38"/>
        <v>0</v>
      </c>
      <c r="BH53" s="62" t="e">
        <f t="shared" si="72"/>
        <v>#VALUE!</v>
      </c>
      <c r="BI53" s="62" t="e">
        <f t="shared" si="39"/>
        <v>#VALUE!</v>
      </c>
      <c r="BJ53" s="83" t="e">
        <f>IF(H53+Q53+Z53+AI53+AR53+BA53+AZ53+AQ53+AH53+Y53+P53+G53&gt;0,0,IF((BH53-BI53)&gt;=$G$4+$P$4+$Y$4+$AH$4+$AQ$4+$AZ$4+Summary!$P$8,$G$4+$P$4+$Y$4+$AH$4+$AQ$4+$AZ$4+Summary!$P$8,BH53-BI53))</f>
        <v>#VALUE!</v>
      </c>
      <c r="BK53" s="62" t="e">
        <f t="shared" si="85"/>
        <v>#VALUE!</v>
      </c>
      <c r="BM53" s="44">
        <f t="shared" si="40"/>
        <v>48</v>
      </c>
      <c r="BN53" s="58">
        <f t="shared" si="73"/>
        <v>45748</v>
      </c>
      <c r="BO53" s="62" t="e">
        <f t="shared" si="101"/>
        <v>#VALUE!</v>
      </c>
      <c r="BP53" s="62">
        <f t="shared" si="42"/>
        <v>0</v>
      </c>
      <c r="BQ53" s="62" t="e">
        <f t="shared" si="74"/>
        <v>#VALUE!</v>
      </c>
      <c r="BR53" s="62" t="e">
        <f t="shared" si="43"/>
        <v>#VALUE!</v>
      </c>
      <c r="BS53" s="83" t="e">
        <f>IF(H53+Q53+Z53+AI53+AR53+BA53+BJ53+BI53+AZ53+AQ53+AH53+Y53+P53+G53&gt;0,0,IF((BQ53-BR53)&gt;=$G$4+$P$4+$Y$4+$AH$4+$AQ$4+$AZ$4+$BI$4+Summary!$P$8,$G$4+$P$4+$Y$4+$AH$4+$AQ$4+$AZ$4+$BI$4+Summary!$P$8,BQ53-BR53))</f>
        <v>#VALUE!</v>
      </c>
      <c r="BT53" s="62" t="e">
        <f t="shared" si="86"/>
        <v>#VALUE!</v>
      </c>
      <c r="BV53" s="44">
        <f t="shared" si="44"/>
        <v>48</v>
      </c>
      <c r="BW53" s="58">
        <f t="shared" si="75"/>
        <v>45748</v>
      </c>
      <c r="BX53" s="62" t="e">
        <f t="shared" si="102"/>
        <v>#VALUE!</v>
      </c>
      <c r="BY53" s="62">
        <f t="shared" si="46"/>
        <v>0</v>
      </c>
      <c r="BZ53" s="62" t="e">
        <f t="shared" si="76"/>
        <v>#VALUE!</v>
      </c>
      <c r="CA53" s="62" t="e">
        <f t="shared" si="47"/>
        <v>#VALUE!</v>
      </c>
      <c r="CB53" s="83" t="e">
        <f>IF(H53+Q53+Z53+AI53+AR53+BA53+BJ53+BS53+BR53+BI53+AZ53+AQ53+AH53+Y53+P53+G53&gt;0,0,IF((BZ53-CA53)&gt;=$G$4+$P$4+$Y$4+$AH$4+$AQ$4+$AZ$4+$BI$4+$BR$4+Summary!$P$8,$G$4+$P$4+$Y$4+$AH$4+$AQ$4+$AZ$4+$BI$4+$BR$4+Summary!$P$8,BZ53-CA53))</f>
        <v>#VALUE!</v>
      </c>
      <c r="CC53" s="62" t="e">
        <f t="shared" si="87"/>
        <v>#VALUE!</v>
      </c>
      <c r="CE53" s="44">
        <f t="shared" si="48"/>
        <v>48</v>
      </c>
      <c r="CF53" s="58">
        <f t="shared" si="77"/>
        <v>45748</v>
      </c>
      <c r="CG53" s="62" t="e">
        <f t="shared" si="103"/>
        <v>#VALUE!</v>
      </c>
      <c r="CH53" s="62">
        <f t="shared" si="50"/>
        <v>0</v>
      </c>
      <c r="CI53" s="62" t="e">
        <f t="shared" si="78"/>
        <v>#VALUE!</v>
      </c>
      <c r="CJ53" s="62" t="e">
        <f t="shared" si="51"/>
        <v>#VALUE!</v>
      </c>
      <c r="CK53" s="83" t="e">
        <f>IF(H53+Q53+Z53+AI53+AR53+BA53+BJ53+BS53+CB53+CA53+BR53+BI53+AZ53+AQ53+AH53+Y53+P53+G53&gt;0,0,IF((CI53-CJ53)&gt;=$G$4+$P$4+$Y$4+$AH$4+$AQ$4+$AZ$4+$BI$4+$BR$4+$CA$4+Summary!$P$8,$G$4+$P$4+$Y$4+$AH$4+$AQ$4+$AZ$4+$BI$4+$BR$4+$CA$4+Summary!$P$8,CI53-CJ53))</f>
        <v>#VALUE!</v>
      </c>
      <c r="CL53" s="62" t="e">
        <f t="shared" si="88"/>
        <v>#VALUE!</v>
      </c>
      <c r="CN53" s="44">
        <f t="shared" si="52"/>
        <v>48</v>
      </c>
      <c r="CO53" s="58">
        <f t="shared" si="79"/>
        <v>45748</v>
      </c>
      <c r="CP53" s="62" t="e">
        <f t="shared" si="89"/>
        <v>#VALUE!</v>
      </c>
      <c r="CQ53" s="62">
        <f t="shared" si="90"/>
        <v>0</v>
      </c>
      <c r="CR53" s="62" t="e">
        <f t="shared" si="91"/>
        <v>#VALUE!</v>
      </c>
      <c r="CS53" s="62" t="e">
        <f t="shared" si="92"/>
        <v>#VALUE!</v>
      </c>
      <c r="CT53" s="62" t="e">
        <f t="shared" si="93"/>
        <v>#VALUE!</v>
      </c>
      <c r="CU53" s="62" t="e">
        <f t="shared" si="94"/>
        <v>#VALUE!</v>
      </c>
      <c r="CV53" s="84">
        <f t="shared" si="53"/>
        <v>45748</v>
      </c>
    </row>
    <row r="54" spans="2:100" ht="20" customHeight="1" thickBot="1" x14ac:dyDescent="0.25">
      <c r="B54" s="44">
        <f t="shared" si="54"/>
        <v>49</v>
      </c>
      <c r="C54" s="58">
        <f t="shared" si="56"/>
        <v>45778</v>
      </c>
      <c r="D54" s="62">
        <f t="shared" si="57"/>
        <v>0</v>
      </c>
      <c r="E54" s="62">
        <f t="shared" si="15"/>
        <v>0</v>
      </c>
      <c r="F54" s="62">
        <f t="shared" si="58"/>
        <v>0</v>
      </c>
      <c r="G54" s="62">
        <f t="shared" si="16"/>
        <v>0</v>
      </c>
      <c r="H54" s="83">
        <f t="shared" si="59"/>
        <v>0</v>
      </c>
      <c r="I54" s="62">
        <f t="shared" si="60"/>
        <v>0</v>
      </c>
      <c r="K54" s="44">
        <f t="shared" si="55"/>
        <v>49</v>
      </c>
      <c r="L54" s="58">
        <f t="shared" si="61"/>
        <v>45778</v>
      </c>
      <c r="M54" s="62">
        <f t="shared" si="95"/>
        <v>0</v>
      </c>
      <c r="N54" s="62">
        <f t="shared" si="18"/>
        <v>0</v>
      </c>
      <c r="O54" s="62">
        <f t="shared" si="62"/>
        <v>0</v>
      </c>
      <c r="P54" s="62">
        <f t="shared" si="19"/>
        <v>0</v>
      </c>
      <c r="Q54" s="83">
        <f>IF(H54+G54&gt;0,0,IF((O54-P54)&gt;=$G$4+Summary!$P$8,$G$4+Summary!$P$8,O54-P54))</f>
        <v>0</v>
      </c>
      <c r="R54" s="62">
        <f t="shared" si="80"/>
        <v>0</v>
      </c>
      <c r="T54" s="44">
        <f t="shared" si="20"/>
        <v>49</v>
      </c>
      <c r="U54" s="58">
        <f t="shared" si="63"/>
        <v>45778</v>
      </c>
      <c r="V54" s="62">
        <f t="shared" si="96"/>
        <v>0</v>
      </c>
      <c r="W54" s="62">
        <f t="shared" si="22"/>
        <v>0</v>
      </c>
      <c r="X54" s="62">
        <f t="shared" si="64"/>
        <v>0</v>
      </c>
      <c r="Y54" s="62">
        <f t="shared" si="23"/>
        <v>0</v>
      </c>
      <c r="Z54" s="83">
        <f>IF(H54+Q54+P54+G54&gt;0,0,IF((X54-Y54)&gt;=$G$4+$P$4+Summary!$P$8,$G$4+$P$4+Summary!$P$8,X54-Y54))</f>
        <v>0</v>
      </c>
      <c r="AA54" s="62">
        <f t="shared" si="81"/>
        <v>0</v>
      </c>
      <c r="AC54" s="44">
        <f t="shared" si="24"/>
        <v>49</v>
      </c>
      <c r="AD54" s="58">
        <f t="shared" si="65"/>
        <v>45778</v>
      </c>
      <c r="AE54" s="62">
        <f t="shared" si="97"/>
        <v>0</v>
      </c>
      <c r="AF54" s="62">
        <f t="shared" si="26"/>
        <v>0</v>
      </c>
      <c r="AG54" s="62">
        <f t="shared" si="66"/>
        <v>0</v>
      </c>
      <c r="AH54" s="62">
        <f t="shared" si="27"/>
        <v>0</v>
      </c>
      <c r="AI54" s="83">
        <f>IF(H54+Q54+Z54+Y54+P54+G54&gt;0,0,IF((AG54-AH54)&gt;=$G$4+$P$4+$Y$4+Summary!$P$8,$G$4+$P$4+$Y$4+Summary!$P$8,AG54-AH54))</f>
        <v>0</v>
      </c>
      <c r="AJ54" s="62">
        <f t="shared" si="82"/>
        <v>0</v>
      </c>
      <c r="AL54" s="44">
        <f t="shared" si="28"/>
        <v>49</v>
      </c>
      <c r="AM54" s="58">
        <f t="shared" si="67"/>
        <v>45778</v>
      </c>
      <c r="AN54" s="62">
        <f t="shared" si="98"/>
        <v>0</v>
      </c>
      <c r="AO54" s="62">
        <f t="shared" si="30"/>
        <v>0</v>
      </c>
      <c r="AP54" s="62">
        <f t="shared" si="68"/>
        <v>0</v>
      </c>
      <c r="AQ54" s="62">
        <f t="shared" si="31"/>
        <v>0</v>
      </c>
      <c r="AR54" s="83">
        <f>IF(H54+Q54+Z54+AI54+AH54+Y54+P54+G54&gt;0,0,IF((AP54-AQ54)&gt;=$G$4+$P$4+$Y$4+$AH$4+Summary!$P$8,$G$4+$P$4+$Y$4+$AH$4+Summary!$P$8,AP54-AQ54))</f>
        <v>0</v>
      </c>
      <c r="AS54" s="62">
        <f t="shared" si="83"/>
        <v>0</v>
      </c>
      <c r="AU54" s="44">
        <f t="shared" si="32"/>
        <v>49</v>
      </c>
      <c r="AV54" s="58">
        <f t="shared" si="69"/>
        <v>45778</v>
      </c>
      <c r="AW54" s="62">
        <f t="shared" si="99"/>
        <v>0</v>
      </c>
      <c r="AX54" s="62">
        <f t="shared" si="34"/>
        <v>0</v>
      </c>
      <c r="AY54" s="62">
        <f t="shared" si="70"/>
        <v>0</v>
      </c>
      <c r="AZ54" s="62">
        <f t="shared" si="35"/>
        <v>0</v>
      </c>
      <c r="BA54" s="83">
        <f>IF(H54+Q54+Z54+AI54+AR54+AQ54+AH54+Y54+P54+G54&gt;0,0,IF((AY54-AZ54)&gt;=$G$4+$P$4+$Y$4+$AH$4+$AQ$4+Summary!$P$8,$G$4+$P$4+$Y$4+$AH$4+$AQ$4+Summary!$P$8,AY54-AZ54))</f>
        <v>0</v>
      </c>
      <c r="BB54" s="62">
        <f t="shared" si="84"/>
        <v>0</v>
      </c>
      <c r="BD54" s="44">
        <f t="shared" si="36"/>
        <v>49</v>
      </c>
      <c r="BE54" s="58">
        <f t="shared" si="71"/>
        <v>45778</v>
      </c>
      <c r="BF54" s="62" t="e">
        <f t="shared" si="100"/>
        <v>#VALUE!</v>
      </c>
      <c r="BG54" s="62">
        <f t="shared" si="38"/>
        <v>0</v>
      </c>
      <c r="BH54" s="62" t="e">
        <f t="shared" si="72"/>
        <v>#VALUE!</v>
      </c>
      <c r="BI54" s="62" t="e">
        <f t="shared" si="39"/>
        <v>#VALUE!</v>
      </c>
      <c r="BJ54" s="83" t="e">
        <f>IF(H54+Q54+Z54+AI54+AR54+BA54+AZ54+AQ54+AH54+Y54+P54+G54&gt;0,0,IF((BH54-BI54)&gt;=$G$4+$P$4+$Y$4+$AH$4+$AQ$4+$AZ$4+Summary!$P$8,$G$4+$P$4+$Y$4+$AH$4+$AQ$4+$AZ$4+Summary!$P$8,BH54-BI54))</f>
        <v>#VALUE!</v>
      </c>
      <c r="BK54" s="62" t="e">
        <f t="shared" si="85"/>
        <v>#VALUE!</v>
      </c>
      <c r="BM54" s="44">
        <f t="shared" si="40"/>
        <v>49</v>
      </c>
      <c r="BN54" s="58">
        <f t="shared" si="73"/>
        <v>45778</v>
      </c>
      <c r="BO54" s="62" t="e">
        <f t="shared" si="101"/>
        <v>#VALUE!</v>
      </c>
      <c r="BP54" s="62">
        <f t="shared" si="42"/>
        <v>0</v>
      </c>
      <c r="BQ54" s="62" t="e">
        <f t="shared" si="74"/>
        <v>#VALUE!</v>
      </c>
      <c r="BR54" s="62" t="e">
        <f t="shared" si="43"/>
        <v>#VALUE!</v>
      </c>
      <c r="BS54" s="83" t="e">
        <f>IF(H54+Q54+Z54+AI54+AR54+BA54+BJ54+BI54+AZ54+AQ54+AH54+Y54+P54+G54&gt;0,0,IF((BQ54-BR54)&gt;=$G$4+$P$4+$Y$4+$AH$4+$AQ$4+$AZ$4+$BI$4+Summary!$P$8,$G$4+$P$4+$Y$4+$AH$4+$AQ$4+$AZ$4+$BI$4+Summary!$P$8,BQ54-BR54))</f>
        <v>#VALUE!</v>
      </c>
      <c r="BT54" s="62" t="e">
        <f t="shared" si="86"/>
        <v>#VALUE!</v>
      </c>
      <c r="BV54" s="44">
        <f t="shared" si="44"/>
        <v>49</v>
      </c>
      <c r="BW54" s="58">
        <f t="shared" si="75"/>
        <v>45778</v>
      </c>
      <c r="BX54" s="62" t="e">
        <f t="shared" si="102"/>
        <v>#VALUE!</v>
      </c>
      <c r="BY54" s="62">
        <f t="shared" si="46"/>
        <v>0</v>
      </c>
      <c r="BZ54" s="62" t="e">
        <f t="shared" si="76"/>
        <v>#VALUE!</v>
      </c>
      <c r="CA54" s="62" t="e">
        <f t="shared" si="47"/>
        <v>#VALUE!</v>
      </c>
      <c r="CB54" s="83" t="e">
        <f>IF(H54+Q54+Z54+AI54+AR54+BA54+BJ54+BS54+BR54+BI54+AZ54+AQ54+AH54+Y54+P54+G54&gt;0,0,IF((BZ54-CA54)&gt;=$G$4+$P$4+$Y$4+$AH$4+$AQ$4+$AZ$4+$BI$4+$BR$4+Summary!$P$8,$G$4+$P$4+$Y$4+$AH$4+$AQ$4+$AZ$4+$BI$4+$BR$4+Summary!$P$8,BZ54-CA54))</f>
        <v>#VALUE!</v>
      </c>
      <c r="CC54" s="62" t="e">
        <f t="shared" si="87"/>
        <v>#VALUE!</v>
      </c>
      <c r="CE54" s="44">
        <f t="shared" si="48"/>
        <v>49</v>
      </c>
      <c r="CF54" s="58">
        <f t="shared" si="77"/>
        <v>45778</v>
      </c>
      <c r="CG54" s="62" t="e">
        <f t="shared" si="103"/>
        <v>#VALUE!</v>
      </c>
      <c r="CH54" s="62">
        <f t="shared" si="50"/>
        <v>0</v>
      </c>
      <c r="CI54" s="62" t="e">
        <f t="shared" si="78"/>
        <v>#VALUE!</v>
      </c>
      <c r="CJ54" s="62" t="e">
        <f t="shared" si="51"/>
        <v>#VALUE!</v>
      </c>
      <c r="CK54" s="83" t="e">
        <f>IF(H54+Q54+Z54+AI54+AR54+BA54+BJ54+BS54+CB54+CA54+BR54+BI54+AZ54+AQ54+AH54+Y54+P54+G54&gt;0,0,IF((CI54-CJ54)&gt;=$G$4+$P$4+$Y$4+$AH$4+$AQ$4+$AZ$4+$BI$4+$BR$4+$CA$4+Summary!$P$8,$G$4+$P$4+$Y$4+$AH$4+$AQ$4+$AZ$4+$BI$4+$BR$4+$CA$4+Summary!$P$8,CI54-CJ54))</f>
        <v>#VALUE!</v>
      </c>
      <c r="CL54" s="62" t="e">
        <f t="shared" si="88"/>
        <v>#VALUE!</v>
      </c>
      <c r="CN54" s="44">
        <f t="shared" si="52"/>
        <v>49</v>
      </c>
      <c r="CO54" s="58">
        <f t="shared" si="79"/>
        <v>45778</v>
      </c>
      <c r="CP54" s="62" t="e">
        <f t="shared" si="89"/>
        <v>#VALUE!</v>
      </c>
      <c r="CQ54" s="62">
        <f t="shared" si="90"/>
        <v>0</v>
      </c>
      <c r="CR54" s="62" t="e">
        <f t="shared" si="91"/>
        <v>#VALUE!</v>
      </c>
      <c r="CS54" s="62" t="e">
        <f t="shared" si="92"/>
        <v>#VALUE!</v>
      </c>
      <c r="CT54" s="62" t="e">
        <f t="shared" si="93"/>
        <v>#VALUE!</v>
      </c>
      <c r="CU54" s="62" t="e">
        <f t="shared" si="94"/>
        <v>#VALUE!</v>
      </c>
      <c r="CV54" s="84">
        <f t="shared" si="53"/>
        <v>45778</v>
      </c>
    </row>
    <row r="55" spans="2:100" ht="20" customHeight="1" thickBot="1" x14ac:dyDescent="0.25">
      <c r="B55" s="44">
        <f t="shared" si="54"/>
        <v>50</v>
      </c>
      <c r="C55" s="58">
        <f t="shared" si="56"/>
        <v>45809</v>
      </c>
      <c r="D55" s="62">
        <f t="shared" si="57"/>
        <v>0</v>
      </c>
      <c r="E55" s="62">
        <f t="shared" si="15"/>
        <v>0</v>
      </c>
      <c r="F55" s="62">
        <f t="shared" si="58"/>
        <v>0</v>
      </c>
      <c r="G55" s="62">
        <f t="shared" si="16"/>
        <v>0</v>
      </c>
      <c r="H55" s="83">
        <f t="shared" si="59"/>
        <v>0</v>
      </c>
      <c r="I55" s="62">
        <f t="shared" si="60"/>
        <v>0</v>
      </c>
      <c r="K55" s="44">
        <f t="shared" si="55"/>
        <v>50</v>
      </c>
      <c r="L55" s="58">
        <f t="shared" si="61"/>
        <v>45809</v>
      </c>
      <c r="M55" s="62">
        <f t="shared" si="95"/>
        <v>0</v>
      </c>
      <c r="N55" s="62">
        <f t="shared" si="18"/>
        <v>0</v>
      </c>
      <c r="O55" s="62">
        <f t="shared" si="62"/>
        <v>0</v>
      </c>
      <c r="P55" s="62">
        <f t="shared" si="19"/>
        <v>0</v>
      </c>
      <c r="Q55" s="83">
        <f>IF(H55+G55&gt;0,0,IF((O55-P55)&gt;=$G$4+Summary!$P$8,$G$4+Summary!$P$8,O55-P55))</f>
        <v>0</v>
      </c>
      <c r="R55" s="62">
        <f t="shared" si="80"/>
        <v>0</v>
      </c>
      <c r="T55" s="44">
        <f t="shared" si="20"/>
        <v>50</v>
      </c>
      <c r="U55" s="58">
        <f t="shared" si="63"/>
        <v>45809</v>
      </c>
      <c r="V55" s="62">
        <f t="shared" si="96"/>
        <v>0</v>
      </c>
      <c r="W55" s="62">
        <f t="shared" si="22"/>
        <v>0</v>
      </c>
      <c r="X55" s="62">
        <f t="shared" si="64"/>
        <v>0</v>
      </c>
      <c r="Y55" s="62">
        <f t="shared" si="23"/>
        <v>0</v>
      </c>
      <c r="Z55" s="83">
        <f>IF(H55+Q55+P55+G55&gt;0,0,IF((X55-Y55)&gt;=$G$4+$P$4+Summary!$P$8,$G$4+$P$4+Summary!$P$8,X55-Y55))</f>
        <v>0</v>
      </c>
      <c r="AA55" s="62">
        <f t="shared" si="81"/>
        <v>0</v>
      </c>
      <c r="AC55" s="44">
        <f t="shared" si="24"/>
        <v>50</v>
      </c>
      <c r="AD55" s="58">
        <f t="shared" si="65"/>
        <v>45809</v>
      </c>
      <c r="AE55" s="62">
        <f t="shared" si="97"/>
        <v>0</v>
      </c>
      <c r="AF55" s="62">
        <f t="shared" si="26"/>
        <v>0</v>
      </c>
      <c r="AG55" s="62">
        <f t="shared" si="66"/>
        <v>0</v>
      </c>
      <c r="AH55" s="62">
        <f t="shared" si="27"/>
        <v>0</v>
      </c>
      <c r="AI55" s="83">
        <f>IF(H55+Q55+Z55+Y55+P55+G55&gt;0,0,IF((AG55-AH55)&gt;=$G$4+$P$4+$Y$4+Summary!$P$8,$G$4+$P$4+$Y$4+Summary!$P$8,AG55-AH55))</f>
        <v>0</v>
      </c>
      <c r="AJ55" s="62">
        <f t="shared" si="82"/>
        <v>0</v>
      </c>
      <c r="AL55" s="44">
        <f t="shared" si="28"/>
        <v>50</v>
      </c>
      <c r="AM55" s="58">
        <f t="shared" si="67"/>
        <v>45809</v>
      </c>
      <c r="AN55" s="62">
        <f t="shared" si="98"/>
        <v>0</v>
      </c>
      <c r="AO55" s="62">
        <f t="shared" si="30"/>
        <v>0</v>
      </c>
      <c r="AP55" s="62">
        <f t="shared" si="68"/>
        <v>0</v>
      </c>
      <c r="AQ55" s="62">
        <f t="shared" si="31"/>
        <v>0</v>
      </c>
      <c r="AR55" s="83">
        <f>IF(H55+Q55+Z55+AI55+AH55+Y55+P55+G55&gt;0,0,IF((AP55-AQ55)&gt;=$G$4+$P$4+$Y$4+$AH$4+Summary!$P$8,$G$4+$P$4+$Y$4+$AH$4+Summary!$P$8,AP55-AQ55))</f>
        <v>0</v>
      </c>
      <c r="AS55" s="62">
        <f t="shared" si="83"/>
        <v>0</v>
      </c>
      <c r="AU55" s="44">
        <f t="shared" si="32"/>
        <v>50</v>
      </c>
      <c r="AV55" s="58">
        <f t="shared" si="69"/>
        <v>45809</v>
      </c>
      <c r="AW55" s="62">
        <f t="shared" si="99"/>
        <v>0</v>
      </c>
      <c r="AX55" s="62">
        <f t="shared" si="34"/>
        <v>0</v>
      </c>
      <c r="AY55" s="62">
        <f t="shared" si="70"/>
        <v>0</v>
      </c>
      <c r="AZ55" s="62">
        <f t="shared" si="35"/>
        <v>0</v>
      </c>
      <c r="BA55" s="83">
        <f>IF(H55+Q55+Z55+AI55+AR55+AQ55+AH55+Y55+P55+G55&gt;0,0,IF((AY55-AZ55)&gt;=$G$4+$P$4+$Y$4+$AH$4+$AQ$4+Summary!$P$8,$G$4+$P$4+$Y$4+$AH$4+$AQ$4+Summary!$P$8,AY55-AZ55))</f>
        <v>0</v>
      </c>
      <c r="BB55" s="62">
        <f t="shared" si="84"/>
        <v>0</v>
      </c>
      <c r="BD55" s="44">
        <f t="shared" si="36"/>
        <v>50</v>
      </c>
      <c r="BE55" s="58">
        <f t="shared" si="71"/>
        <v>45809</v>
      </c>
      <c r="BF55" s="62" t="e">
        <f t="shared" si="100"/>
        <v>#VALUE!</v>
      </c>
      <c r="BG55" s="62">
        <f t="shared" si="38"/>
        <v>0</v>
      </c>
      <c r="BH55" s="62" t="e">
        <f t="shared" si="72"/>
        <v>#VALUE!</v>
      </c>
      <c r="BI55" s="62" t="e">
        <f t="shared" si="39"/>
        <v>#VALUE!</v>
      </c>
      <c r="BJ55" s="83" t="e">
        <f>IF(H55+Q55+Z55+AI55+AR55+BA55+AZ55+AQ55+AH55+Y55+P55+G55&gt;0,0,IF((BH55-BI55)&gt;=$G$4+$P$4+$Y$4+$AH$4+$AQ$4+$AZ$4+Summary!$P$8,$G$4+$P$4+$Y$4+$AH$4+$AQ$4+$AZ$4+Summary!$P$8,BH55-BI55))</f>
        <v>#VALUE!</v>
      </c>
      <c r="BK55" s="62" t="e">
        <f t="shared" si="85"/>
        <v>#VALUE!</v>
      </c>
      <c r="BM55" s="44">
        <f t="shared" si="40"/>
        <v>50</v>
      </c>
      <c r="BN55" s="58">
        <f t="shared" si="73"/>
        <v>45809</v>
      </c>
      <c r="BO55" s="62" t="e">
        <f t="shared" si="101"/>
        <v>#VALUE!</v>
      </c>
      <c r="BP55" s="62">
        <f t="shared" si="42"/>
        <v>0</v>
      </c>
      <c r="BQ55" s="62" t="e">
        <f t="shared" si="74"/>
        <v>#VALUE!</v>
      </c>
      <c r="BR55" s="62" t="e">
        <f t="shared" si="43"/>
        <v>#VALUE!</v>
      </c>
      <c r="BS55" s="83" t="e">
        <f>IF(H55+Q55+Z55+AI55+AR55+BA55+BJ55+BI55+AZ55+AQ55+AH55+Y55+P55+G55&gt;0,0,IF((BQ55-BR55)&gt;=$G$4+$P$4+$Y$4+$AH$4+$AQ$4+$AZ$4+$BI$4+Summary!$P$8,$G$4+$P$4+$Y$4+$AH$4+$AQ$4+$AZ$4+$BI$4+Summary!$P$8,BQ55-BR55))</f>
        <v>#VALUE!</v>
      </c>
      <c r="BT55" s="62" t="e">
        <f t="shared" si="86"/>
        <v>#VALUE!</v>
      </c>
      <c r="BV55" s="44">
        <f t="shared" si="44"/>
        <v>50</v>
      </c>
      <c r="BW55" s="58">
        <f t="shared" si="75"/>
        <v>45809</v>
      </c>
      <c r="BX55" s="62" t="e">
        <f t="shared" si="102"/>
        <v>#VALUE!</v>
      </c>
      <c r="BY55" s="62">
        <f t="shared" si="46"/>
        <v>0</v>
      </c>
      <c r="BZ55" s="62" t="e">
        <f t="shared" si="76"/>
        <v>#VALUE!</v>
      </c>
      <c r="CA55" s="62" t="e">
        <f t="shared" si="47"/>
        <v>#VALUE!</v>
      </c>
      <c r="CB55" s="83" t="e">
        <f>IF(H55+Q55+Z55+AI55+AR55+BA55+BJ55+BS55+BR55+BI55+AZ55+AQ55+AH55+Y55+P55+G55&gt;0,0,IF((BZ55-CA55)&gt;=$G$4+$P$4+$Y$4+$AH$4+$AQ$4+$AZ$4+$BI$4+$BR$4+Summary!$P$8,$G$4+$P$4+$Y$4+$AH$4+$AQ$4+$AZ$4+$BI$4+$BR$4+Summary!$P$8,BZ55-CA55))</f>
        <v>#VALUE!</v>
      </c>
      <c r="CC55" s="62" t="e">
        <f t="shared" si="87"/>
        <v>#VALUE!</v>
      </c>
      <c r="CE55" s="44">
        <f t="shared" si="48"/>
        <v>50</v>
      </c>
      <c r="CF55" s="58">
        <f t="shared" si="77"/>
        <v>45809</v>
      </c>
      <c r="CG55" s="62" t="e">
        <f t="shared" si="103"/>
        <v>#VALUE!</v>
      </c>
      <c r="CH55" s="62">
        <f t="shared" si="50"/>
        <v>0</v>
      </c>
      <c r="CI55" s="62" t="e">
        <f t="shared" si="78"/>
        <v>#VALUE!</v>
      </c>
      <c r="CJ55" s="62" t="e">
        <f t="shared" si="51"/>
        <v>#VALUE!</v>
      </c>
      <c r="CK55" s="83" t="e">
        <f>IF(H55+Q55+Z55+AI55+AR55+BA55+BJ55+BS55+CB55+CA55+BR55+BI55+AZ55+AQ55+AH55+Y55+P55+G55&gt;0,0,IF((CI55-CJ55)&gt;=$G$4+$P$4+$Y$4+$AH$4+$AQ$4+$AZ$4+$BI$4+$BR$4+$CA$4+Summary!$P$8,$G$4+$P$4+$Y$4+$AH$4+$AQ$4+$AZ$4+$BI$4+$BR$4+$CA$4+Summary!$P$8,CI55-CJ55))</f>
        <v>#VALUE!</v>
      </c>
      <c r="CL55" s="62" t="e">
        <f t="shared" si="88"/>
        <v>#VALUE!</v>
      </c>
      <c r="CN55" s="44">
        <f t="shared" si="52"/>
        <v>50</v>
      </c>
      <c r="CO55" s="58">
        <f t="shared" si="79"/>
        <v>45809</v>
      </c>
      <c r="CP55" s="62" t="e">
        <f t="shared" si="89"/>
        <v>#VALUE!</v>
      </c>
      <c r="CQ55" s="62">
        <f t="shared" si="90"/>
        <v>0</v>
      </c>
      <c r="CR55" s="62" t="e">
        <f t="shared" si="91"/>
        <v>#VALUE!</v>
      </c>
      <c r="CS55" s="62" t="e">
        <f t="shared" si="92"/>
        <v>#VALUE!</v>
      </c>
      <c r="CT55" s="62" t="e">
        <f t="shared" si="93"/>
        <v>#VALUE!</v>
      </c>
      <c r="CU55" s="62" t="e">
        <f t="shared" si="94"/>
        <v>#VALUE!</v>
      </c>
      <c r="CV55" s="84">
        <f t="shared" si="53"/>
        <v>45809</v>
      </c>
    </row>
    <row r="56" spans="2:100" ht="20" customHeight="1" thickBot="1" x14ac:dyDescent="0.25">
      <c r="B56" s="44">
        <f t="shared" si="54"/>
        <v>51</v>
      </c>
      <c r="C56" s="58">
        <f t="shared" si="56"/>
        <v>45839</v>
      </c>
      <c r="D56" s="62">
        <f t="shared" si="57"/>
        <v>0</v>
      </c>
      <c r="E56" s="62">
        <f t="shared" si="15"/>
        <v>0</v>
      </c>
      <c r="F56" s="62">
        <f t="shared" si="58"/>
        <v>0</v>
      </c>
      <c r="G56" s="62">
        <f t="shared" si="16"/>
        <v>0</v>
      </c>
      <c r="H56" s="83">
        <f t="shared" si="59"/>
        <v>0</v>
      </c>
      <c r="I56" s="62">
        <f t="shared" si="60"/>
        <v>0</v>
      </c>
      <c r="K56" s="44">
        <f t="shared" si="55"/>
        <v>51</v>
      </c>
      <c r="L56" s="58">
        <f t="shared" si="61"/>
        <v>45839</v>
      </c>
      <c r="M56" s="62">
        <f t="shared" si="95"/>
        <v>0</v>
      </c>
      <c r="N56" s="62">
        <f t="shared" si="18"/>
        <v>0</v>
      </c>
      <c r="O56" s="62">
        <f t="shared" si="62"/>
        <v>0</v>
      </c>
      <c r="P56" s="62">
        <f t="shared" si="19"/>
        <v>0</v>
      </c>
      <c r="Q56" s="83">
        <f>IF(H56+G56&gt;0,0,IF((O56-P56)&gt;=$G$4+Summary!$P$8,$G$4+Summary!$P$8,O56-P56))</f>
        <v>0</v>
      </c>
      <c r="R56" s="62">
        <f t="shared" si="80"/>
        <v>0</v>
      </c>
      <c r="T56" s="44">
        <f t="shared" si="20"/>
        <v>51</v>
      </c>
      <c r="U56" s="58">
        <f t="shared" si="63"/>
        <v>45839</v>
      </c>
      <c r="V56" s="62">
        <f t="shared" si="96"/>
        <v>0</v>
      </c>
      <c r="W56" s="62">
        <f t="shared" si="22"/>
        <v>0</v>
      </c>
      <c r="X56" s="62">
        <f t="shared" si="64"/>
        <v>0</v>
      </c>
      <c r="Y56" s="62">
        <f t="shared" si="23"/>
        <v>0</v>
      </c>
      <c r="Z56" s="83">
        <f>IF(H56+Q56+P56+G56&gt;0,0,IF((X56-Y56)&gt;=$G$4+$P$4+Summary!$P$8,$G$4+$P$4+Summary!$P$8,X56-Y56))</f>
        <v>0</v>
      </c>
      <c r="AA56" s="62">
        <f t="shared" si="81"/>
        <v>0</v>
      </c>
      <c r="AC56" s="44">
        <f t="shared" si="24"/>
        <v>51</v>
      </c>
      <c r="AD56" s="58">
        <f t="shared" si="65"/>
        <v>45839</v>
      </c>
      <c r="AE56" s="62">
        <f t="shared" si="97"/>
        <v>0</v>
      </c>
      <c r="AF56" s="62">
        <f t="shared" si="26"/>
        <v>0</v>
      </c>
      <c r="AG56" s="62">
        <f t="shared" si="66"/>
        <v>0</v>
      </c>
      <c r="AH56" s="62">
        <f t="shared" si="27"/>
        <v>0</v>
      </c>
      <c r="AI56" s="83">
        <f>IF(H56+Q56+Z56+Y56+P56+G56&gt;0,0,IF((AG56-AH56)&gt;=$G$4+$P$4+$Y$4+Summary!$P$8,$G$4+$P$4+$Y$4+Summary!$P$8,AG56-AH56))</f>
        <v>0</v>
      </c>
      <c r="AJ56" s="62">
        <f t="shared" si="82"/>
        <v>0</v>
      </c>
      <c r="AL56" s="44">
        <f t="shared" si="28"/>
        <v>51</v>
      </c>
      <c r="AM56" s="58">
        <f t="shared" si="67"/>
        <v>45839</v>
      </c>
      <c r="AN56" s="62">
        <f t="shared" si="98"/>
        <v>0</v>
      </c>
      <c r="AO56" s="62">
        <f t="shared" si="30"/>
        <v>0</v>
      </c>
      <c r="AP56" s="62">
        <f t="shared" si="68"/>
        <v>0</v>
      </c>
      <c r="AQ56" s="62">
        <f t="shared" si="31"/>
        <v>0</v>
      </c>
      <c r="AR56" s="83">
        <f>IF(H56+Q56+Z56+AI56+AH56+Y56+P56+G56&gt;0,0,IF((AP56-AQ56)&gt;=$G$4+$P$4+$Y$4+$AH$4+Summary!$P$8,$G$4+$P$4+$Y$4+$AH$4+Summary!$P$8,AP56-AQ56))</f>
        <v>0</v>
      </c>
      <c r="AS56" s="62">
        <f t="shared" si="83"/>
        <v>0</v>
      </c>
      <c r="AU56" s="44">
        <f t="shared" si="32"/>
        <v>51</v>
      </c>
      <c r="AV56" s="58">
        <f t="shared" si="69"/>
        <v>45839</v>
      </c>
      <c r="AW56" s="62">
        <f t="shared" si="99"/>
        <v>0</v>
      </c>
      <c r="AX56" s="62">
        <f t="shared" si="34"/>
        <v>0</v>
      </c>
      <c r="AY56" s="62">
        <f t="shared" si="70"/>
        <v>0</v>
      </c>
      <c r="AZ56" s="62">
        <f t="shared" si="35"/>
        <v>0</v>
      </c>
      <c r="BA56" s="83">
        <f>IF(H56+Q56+Z56+AI56+AR56+AQ56+AH56+Y56+P56+G56&gt;0,0,IF((AY56-AZ56)&gt;=$G$4+$P$4+$Y$4+$AH$4+$AQ$4+Summary!$P$8,$G$4+$P$4+$Y$4+$AH$4+$AQ$4+Summary!$P$8,AY56-AZ56))</f>
        <v>0</v>
      </c>
      <c r="BB56" s="62">
        <f t="shared" si="84"/>
        <v>0</v>
      </c>
      <c r="BD56" s="44">
        <f t="shared" si="36"/>
        <v>51</v>
      </c>
      <c r="BE56" s="58">
        <f t="shared" si="71"/>
        <v>45839</v>
      </c>
      <c r="BF56" s="62" t="e">
        <f t="shared" si="100"/>
        <v>#VALUE!</v>
      </c>
      <c r="BG56" s="62">
        <f t="shared" si="38"/>
        <v>0</v>
      </c>
      <c r="BH56" s="62" t="e">
        <f t="shared" si="72"/>
        <v>#VALUE!</v>
      </c>
      <c r="BI56" s="62" t="e">
        <f t="shared" si="39"/>
        <v>#VALUE!</v>
      </c>
      <c r="BJ56" s="83" t="e">
        <f>IF(H56+Q56+Z56+AI56+AR56+BA56+AZ56+AQ56+AH56+Y56+P56+G56&gt;0,0,IF((BH56-BI56)&gt;=$G$4+$P$4+$Y$4+$AH$4+$AQ$4+$AZ$4+Summary!$P$8,$G$4+$P$4+$Y$4+$AH$4+$AQ$4+$AZ$4+Summary!$P$8,BH56-BI56))</f>
        <v>#VALUE!</v>
      </c>
      <c r="BK56" s="62" t="e">
        <f t="shared" si="85"/>
        <v>#VALUE!</v>
      </c>
      <c r="BM56" s="44">
        <f t="shared" si="40"/>
        <v>51</v>
      </c>
      <c r="BN56" s="58">
        <f t="shared" si="73"/>
        <v>45839</v>
      </c>
      <c r="BO56" s="62" t="e">
        <f t="shared" si="101"/>
        <v>#VALUE!</v>
      </c>
      <c r="BP56" s="62">
        <f t="shared" si="42"/>
        <v>0</v>
      </c>
      <c r="BQ56" s="62" t="e">
        <f t="shared" si="74"/>
        <v>#VALUE!</v>
      </c>
      <c r="BR56" s="62" t="e">
        <f t="shared" si="43"/>
        <v>#VALUE!</v>
      </c>
      <c r="BS56" s="83" t="e">
        <f>IF(H56+Q56+Z56+AI56+AR56+BA56+BJ56+BI56+AZ56+AQ56+AH56+Y56+P56+G56&gt;0,0,IF((BQ56-BR56)&gt;=$G$4+$P$4+$Y$4+$AH$4+$AQ$4+$AZ$4+$BI$4+Summary!$P$8,$G$4+$P$4+$Y$4+$AH$4+$AQ$4+$AZ$4+$BI$4+Summary!$P$8,BQ56-BR56))</f>
        <v>#VALUE!</v>
      </c>
      <c r="BT56" s="62" t="e">
        <f t="shared" si="86"/>
        <v>#VALUE!</v>
      </c>
      <c r="BV56" s="44">
        <f t="shared" si="44"/>
        <v>51</v>
      </c>
      <c r="BW56" s="58">
        <f t="shared" si="75"/>
        <v>45839</v>
      </c>
      <c r="BX56" s="62" t="e">
        <f t="shared" si="102"/>
        <v>#VALUE!</v>
      </c>
      <c r="BY56" s="62">
        <f t="shared" si="46"/>
        <v>0</v>
      </c>
      <c r="BZ56" s="62" t="e">
        <f t="shared" si="76"/>
        <v>#VALUE!</v>
      </c>
      <c r="CA56" s="62" t="e">
        <f t="shared" si="47"/>
        <v>#VALUE!</v>
      </c>
      <c r="CB56" s="83" t="e">
        <f>IF(H56+Q56+Z56+AI56+AR56+BA56+BJ56+BS56+BR56+BI56+AZ56+AQ56+AH56+Y56+P56+G56&gt;0,0,IF((BZ56-CA56)&gt;=$G$4+$P$4+$Y$4+$AH$4+$AQ$4+$AZ$4+$BI$4+$BR$4+Summary!$P$8,$G$4+$P$4+$Y$4+$AH$4+$AQ$4+$AZ$4+$BI$4+$BR$4+Summary!$P$8,BZ56-CA56))</f>
        <v>#VALUE!</v>
      </c>
      <c r="CC56" s="62" t="e">
        <f t="shared" si="87"/>
        <v>#VALUE!</v>
      </c>
      <c r="CE56" s="44">
        <f t="shared" si="48"/>
        <v>51</v>
      </c>
      <c r="CF56" s="58">
        <f t="shared" si="77"/>
        <v>45839</v>
      </c>
      <c r="CG56" s="62" t="e">
        <f t="shared" si="103"/>
        <v>#VALUE!</v>
      </c>
      <c r="CH56" s="62">
        <f t="shared" si="50"/>
        <v>0</v>
      </c>
      <c r="CI56" s="62" t="e">
        <f t="shared" si="78"/>
        <v>#VALUE!</v>
      </c>
      <c r="CJ56" s="62" t="e">
        <f t="shared" si="51"/>
        <v>#VALUE!</v>
      </c>
      <c r="CK56" s="83" t="e">
        <f>IF(H56+Q56+Z56+AI56+AR56+BA56+BJ56+BS56+CB56+CA56+BR56+BI56+AZ56+AQ56+AH56+Y56+P56+G56&gt;0,0,IF((CI56-CJ56)&gt;=$G$4+$P$4+$Y$4+$AH$4+$AQ$4+$AZ$4+$BI$4+$BR$4+$CA$4+Summary!$P$8,$G$4+$P$4+$Y$4+$AH$4+$AQ$4+$AZ$4+$BI$4+$BR$4+$CA$4+Summary!$P$8,CI56-CJ56))</f>
        <v>#VALUE!</v>
      </c>
      <c r="CL56" s="62" t="e">
        <f t="shared" si="88"/>
        <v>#VALUE!</v>
      </c>
      <c r="CN56" s="44">
        <f t="shared" si="52"/>
        <v>51</v>
      </c>
      <c r="CO56" s="58">
        <f t="shared" si="79"/>
        <v>45839</v>
      </c>
      <c r="CP56" s="62" t="e">
        <f t="shared" si="89"/>
        <v>#VALUE!</v>
      </c>
      <c r="CQ56" s="62">
        <f t="shared" si="90"/>
        <v>0</v>
      </c>
      <c r="CR56" s="62" t="e">
        <f t="shared" si="91"/>
        <v>#VALUE!</v>
      </c>
      <c r="CS56" s="62" t="e">
        <f t="shared" si="92"/>
        <v>#VALUE!</v>
      </c>
      <c r="CT56" s="62" t="e">
        <f t="shared" si="93"/>
        <v>#VALUE!</v>
      </c>
      <c r="CU56" s="62" t="e">
        <f t="shared" si="94"/>
        <v>#VALUE!</v>
      </c>
      <c r="CV56" s="84">
        <f t="shared" si="53"/>
        <v>45839</v>
      </c>
    </row>
    <row r="57" spans="2:100" ht="20" customHeight="1" thickBot="1" x14ac:dyDescent="0.25">
      <c r="B57" s="44">
        <f t="shared" si="54"/>
        <v>52</v>
      </c>
      <c r="C57" s="58">
        <f t="shared" si="56"/>
        <v>45870</v>
      </c>
      <c r="D57" s="62">
        <f t="shared" si="57"/>
        <v>0</v>
      </c>
      <c r="E57" s="62">
        <f t="shared" si="15"/>
        <v>0</v>
      </c>
      <c r="F57" s="62">
        <f t="shared" si="58"/>
        <v>0</v>
      </c>
      <c r="G57" s="62">
        <f t="shared" si="16"/>
        <v>0</v>
      </c>
      <c r="H57" s="83">
        <f t="shared" si="59"/>
        <v>0</v>
      </c>
      <c r="I57" s="62">
        <f t="shared" si="60"/>
        <v>0</v>
      </c>
      <c r="K57" s="44">
        <f t="shared" si="55"/>
        <v>52</v>
      </c>
      <c r="L57" s="58">
        <f t="shared" si="61"/>
        <v>45870</v>
      </c>
      <c r="M57" s="62">
        <f t="shared" si="95"/>
        <v>0</v>
      </c>
      <c r="N57" s="62">
        <f t="shared" si="18"/>
        <v>0</v>
      </c>
      <c r="O57" s="62">
        <f t="shared" si="62"/>
        <v>0</v>
      </c>
      <c r="P57" s="62">
        <f t="shared" si="19"/>
        <v>0</v>
      </c>
      <c r="Q57" s="83">
        <f>IF(H57+G57&gt;0,0,IF((O57-P57)&gt;=$G$4+Summary!$P$8,$G$4+Summary!$P$8,O57-P57))</f>
        <v>0</v>
      </c>
      <c r="R57" s="62">
        <f t="shared" si="80"/>
        <v>0</v>
      </c>
      <c r="T57" s="44">
        <f t="shared" si="20"/>
        <v>52</v>
      </c>
      <c r="U57" s="58">
        <f t="shared" si="63"/>
        <v>45870</v>
      </c>
      <c r="V57" s="62">
        <f t="shared" si="96"/>
        <v>0</v>
      </c>
      <c r="W57" s="62">
        <f t="shared" si="22"/>
        <v>0</v>
      </c>
      <c r="X57" s="62">
        <f t="shared" si="64"/>
        <v>0</v>
      </c>
      <c r="Y57" s="62">
        <f t="shared" si="23"/>
        <v>0</v>
      </c>
      <c r="Z57" s="83">
        <f>IF(H57+Q57+P57+G57&gt;0,0,IF((X57-Y57)&gt;=$G$4+$P$4+Summary!$P$8,$G$4+$P$4+Summary!$P$8,X57-Y57))</f>
        <v>0</v>
      </c>
      <c r="AA57" s="62">
        <f t="shared" si="81"/>
        <v>0</v>
      </c>
      <c r="AC57" s="44">
        <f t="shared" si="24"/>
        <v>52</v>
      </c>
      <c r="AD57" s="58">
        <f t="shared" si="65"/>
        <v>45870</v>
      </c>
      <c r="AE57" s="62">
        <f t="shared" si="97"/>
        <v>0</v>
      </c>
      <c r="AF57" s="62">
        <f t="shared" si="26"/>
        <v>0</v>
      </c>
      <c r="AG57" s="62">
        <f t="shared" si="66"/>
        <v>0</v>
      </c>
      <c r="AH57" s="62">
        <f t="shared" si="27"/>
        <v>0</v>
      </c>
      <c r="AI57" s="83">
        <f>IF(H57+Q57+Z57+Y57+P57+G57&gt;0,0,IF((AG57-AH57)&gt;=$G$4+$P$4+$Y$4+Summary!$P$8,$G$4+$P$4+$Y$4+Summary!$P$8,AG57-AH57))</f>
        <v>0</v>
      </c>
      <c r="AJ57" s="62">
        <f t="shared" si="82"/>
        <v>0</v>
      </c>
      <c r="AL57" s="44">
        <f t="shared" si="28"/>
        <v>52</v>
      </c>
      <c r="AM57" s="58">
        <f t="shared" si="67"/>
        <v>45870</v>
      </c>
      <c r="AN57" s="62">
        <f t="shared" si="98"/>
        <v>0</v>
      </c>
      <c r="AO57" s="62">
        <f t="shared" si="30"/>
        <v>0</v>
      </c>
      <c r="AP57" s="62">
        <f t="shared" si="68"/>
        <v>0</v>
      </c>
      <c r="AQ57" s="62">
        <f t="shared" si="31"/>
        <v>0</v>
      </c>
      <c r="AR57" s="83">
        <f>IF(H57+Q57+Z57+AI57+AH57+Y57+P57+G57&gt;0,0,IF((AP57-AQ57)&gt;=$G$4+$P$4+$Y$4+$AH$4+Summary!$P$8,$G$4+$P$4+$Y$4+$AH$4+Summary!$P$8,AP57-AQ57))</f>
        <v>0</v>
      </c>
      <c r="AS57" s="62">
        <f t="shared" si="83"/>
        <v>0</v>
      </c>
      <c r="AU57" s="44">
        <f t="shared" si="32"/>
        <v>52</v>
      </c>
      <c r="AV57" s="58">
        <f t="shared" si="69"/>
        <v>45870</v>
      </c>
      <c r="AW57" s="62">
        <f t="shared" si="99"/>
        <v>0</v>
      </c>
      <c r="AX57" s="62">
        <f t="shared" si="34"/>
        <v>0</v>
      </c>
      <c r="AY57" s="62">
        <f t="shared" si="70"/>
        <v>0</v>
      </c>
      <c r="AZ57" s="62">
        <f t="shared" si="35"/>
        <v>0</v>
      </c>
      <c r="BA57" s="83">
        <f>IF(H57+Q57+Z57+AI57+AR57+AQ57+AH57+Y57+P57+G57&gt;0,0,IF((AY57-AZ57)&gt;=$G$4+$P$4+$Y$4+$AH$4+$AQ$4+Summary!$P$8,$G$4+$P$4+$Y$4+$AH$4+$AQ$4+Summary!$P$8,AY57-AZ57))</f>
        <v>0</v>
      </c>
      <c r="BB57" s="62">
        <f t="shared" si="84"/>
        <v>0</v>
      </c>
      <c r="BD57" s="44">
        <f t="shared" si="36"/>
        <v>52</v>
      </c>
      <c r="BE57" s="58">
        <f t="shared" si="71"/>
        <v>45870</v>
      </c>
      <c r="BF57" s="62" t="e">
        <f t="shared" si="100"/>
        <v>#VALUE!</v>
      </c>
      <c r="BG57" s="62">
        <f t="shared" si="38"/>
        <v>0</v>
      </c>
      <c r="BH57" s="62" t="e">
        <f t="shared" si="72"/>
        <v>#VALUE!</v>
      </c>
      <c r="BI57" s="62" t="e">
        <f t="shared" si="39"/>
        <v>#VALUE!</v>
      </c>
      <c r="BJ57" s="83" t="e">
        <f>IF(H57+Q57+Z57+AI57+AR57+BA57+AZ57+AQ57+AH57+Y57+P57+G57&gt;0,0,IF((BH57-BI57)&gt;=$G$4+$P$4+$Y$4+$AH$4+$AQ$4+$AZ$4+Summary!$P$8,$G$4+$P$4+$Y$4+$AH$4+$AQ$4+$AZ$4+Summary!$P$8,BH57-BI57))</f>
        <v>#VALUE!</v>
      </c>
      <c r="BK57" s="62" t="e">
        <f t="shared" si="85"/>
        <v>#VALUE!</v>
      </c>
      <c r="BM57" s="44">
        <f t="shared" si="40"/>
        <v>52</v>
      </c>
      <c r="BN57" s="58">
        <f t="shared" si="73"/>
        <v>45870</v>
      </c>
      <c r="BO57" s="62" t="e">
        <f t="shared" si="101"/>
        <v>#VALUE!</v>
      </c>
      <c r="BP57" s="62">
        <f t="shared" si="42"/>
        <v>0</v>
      </c>
      <c r="BQ57" s="62" t="e">
        <f t="shared" si="74"/>
        <v>#VALUE!</v>
      </c>
      <c r="BR57" s="62" t="e">
        <f t="shared" si="43"/>
        <v>#VALUE!</v>
      </c>
      <c r="BS57" s="83" t="e">
        <f>IF(H57+Q57+Z57+AI57+AR57+BA57+BJ57+BI57+AZ57+AQ57+AH57+Y57+P57+G57&gt;0,0,IF((BQ57-BR57)&gt;=$G$4+$P$4+$Y$4+$AH$4+$AQ$4+$AZ$4+$BI$4+Summary!$P$8,$G$4+$P$4+$Y$4+$AH$4+$AQ$4+$AZ$4+$BI$4+Summary!$P$8,BQ57-BR57))</f>
        <v>#VALUE!</v>
      </c>
      <c r="BT57" s="62" t="e">
        <f t="shared" si="86"/>
        <v>#VALUE!</v>
      </c>
      <c r="BV57" s="44">
        <f t="shared" si="44"/>
        <v>52</v>
      </c>
      <c r="BW57" s="58">
        <f t="shared" si="75"/>
        <v>45870</v>
      </c>
      <c r="BX57" s="62" t="e">
        <f t="shared" si="102"/>
        <v>#VALUE!</v>
      </c>
      <c r="BY57" s="62">
        <f t="shared" si="46"/>
        <v>0</v>
      </c>
      <c r="BZ57" s="62" t="e">
        <f t="shared" si="76"/>
        <v>#VALUE!</v>
      </c>
      <c r="CA57" s="62" t="e">
        <f t="shared" si="47"/>
        <v>#VALUE!</v>
      </c>
      <c r="CB57" s="83" t="e">
        <f>IF(H57+Q57+Z57+AI57+AR57+BA57+BJ57+BS57+BR57+BI57+AZ57+AQ57+AH57+Y57+P57+G57&gt;0,0,IF((BZ57-CA57)&gt;=$G$4+$P$4+$Y$4+$AH$4+$AQ$4+$AZ$4+$BI$4+$BR$4+Summary!$P$8,$G$4+$P$4+$Y$4+$AH$4+$AQ$4+$AZ$4+$BI$4+$BR$4+Summary!$P$8,BZ57-CA57))</f>
        <v>#VALUE!</v>
      </c>
      <c r="CC57" s="62" t="e">
        <f t="shared" si="87"/>
        <v>#VALUE!</v>
      </c>
      <c r="CE57" s="44">
        <f t="shared" si="48"/>
        <v>52</v>
      </c>
      <c r="CF57" s="58">
        <f t="shared" si="77"/>
        <v>45870</v>
      </c>
      <c r="CG57" s="62" t="e">
        <f t="shared" si="103"/>
        <v>#VALUE!</v>
      </c>
      <c r="CH57" s="62">
        <f t="shared" si="50"/>
        <v>0</v>
      </c>
      <c r="CI57" s="62" t="e">
        <f t="shared" si="78"/>
        <v>#VALUE!</v>
      </c>
      <c r="CJ57" s="62" t="e">
        <f t="shared" si="51"/>
        <v>#VALUE!</v>
      </c>
      <c r="CK57" s="83" t="e">
        <f>IF(H57+Q57+Z57+AI57+AR57+BA57+BJ57+BS57+CB57+CA57+BR57+BI57+AZ57+AQ57+AH57+Y57+P57+G57&gt;0,0,IF((CI57-CJ57)&gt;=$G$4+$P$4+$Y$4+$AH$4+$AQ$4+$AZ$4+$BI$4+$BR$4+$CA$4+Summary!$P$8,$G$4+$P$4+$Y$4+$AH$4+$AQ$4+$AZ$4+$BI$4+$BR$4+$CA$4+Summary!$P$8,CI57-CJ57))</f>
        <v>#VALUE!</v>
      </c>
      <c r="CL57" s="62" t="e">
        <f t="shared" si="88"/>
        <v>#VALUE!</v>
      </c>
      <c r="CN57" s="44">
        <f t="shared" si="52"/>
        <v>52</v>
      </c>
      <c r="CO57" s="58">
        <f t="shared" si="79"/>
        <v>45870</v>
      </c>
      <c r="CP57" s="62" t="e">
        <f t="shared" si="89"/>
        <v>#VALUE!</v>
      </c>
      <c r="CQ57" s="62">
        <f t="shared" si="90"/>
        <v>0</v>
      </c>
      <c r="CR57" s="62" t="e">
        <f t="shared" si="91"/>
        <v>#VALUE!</v>
      </c>
      <c r="CS57" s="62" t="e">
        <f t="shared" si="92"/>
        <v>#VALUE!</v>
      </c>
      <c r="CT57" s="62" t="e">
        <f t="shared" si="93"/>
        <v>#VALUE!</v>
      </c>
      <c r="CU57" s="62" t="e">
        <f t="shared" si="94"/>
        <v>#VALUE!</v>
      </c>
      <c r="CV57" s="84">
        <f t="shared" si="53"/>
        <v>45870</v>
      </c>
    </row>
    <row r="58" spans="2:100" ht="20" customHeight="1" thickBot="1" x14ac:dyDescent="0.25">
      <c r="B58" s="44">
        <f t="shared" si="54"/>
        <v>53</v>
      </c>
      <c r="C58" s="58">
        <f t="shared" si="56"/>
        <v>45901</v>
      </c>
      <c r="D58" s="62">
        <f t="shared" si="57"/>
        <v>0</v>
      </c>
      <c r="E58" s="62">
        <f t="shared" si="15"/>
        <v>0</v>
      </c>
      <c r="F58" s="62">
        <f t="shared" si="58"/>
        <v>0</v>
      </c>
      <c r="G58" s="62">
        <f t="shared" si="16"/>
        <v>0</v>
      </c>
      <c r="H58" s="83">
        <f t="shared" si="59"/>
        <v>0</v>
      </c>
      <c r="I58" s="62">
        <f t="shared" si="60"/>
        <v>0</v>
      </c>
      <c r="K58" s="44">
        <f t="shared" si="55"/>
        <v>53</v>
      </c>
      <c r="L58" s="58">
        <f t="shared" si="61"/>
        <v>45901</v>
      </c>
      <c r="M58" s="62">
        <f t="shared" si="95"/>
        <v>0</v>
      </c>
      <c r="N58" s="62">
        <f t="shared" si="18"/>
        <v>0</v>
      </c>
      <c r="O58" s="62">
        <f t="shared" si="62"/>
        <v>0</v>
      </c>
      <c r="P58" s="62">
        <f t="shared" si="19"/>
        <v>0</v>
      </c>
      <c r="Q58" s="83">
        <f>IF(H58+G58&gt;0,0,IF((O58-P58)&gt;=$G$4+Summary!$P$8,$G$4+Summary!$P$8,O58-P58))</f>
        <v>0</v>
      </c>
      <c r="R58" s="62">
        <f t="shared" si="80"/>
        <v>0</v>
      </c>
      <c r="T58" s="44">
        <f t="shared" si="20"/>
        <v>53</v>
      </c>
      <c r="U58" s="58">
        <f t="shared" si="63"/>
        <v>45901</v>
      </c>
      <c r="V58" s="62">
        <f t="shared" si="96"/>
        <v>0</v>
      </c>
      <c r="W58" s="62">
        <f t="shared" si="22"/>
        <v>0</v>
      </c>
      <c r="X58" s="62">
        <f t="shared" si="64"/>
        <v>0</v>
      </c>
      <c r="Y58" s="62">
        <f t="shared" si="23"/>
        <v>0</v>
      </c>
      <c r="Z58" s="83">
        <f>IF(H58+Q58+P58+G58&gt;0,0,IF((X58-Y58)&gt;=$G$4+$P$4+Summary!$P$8,$G$4+$P$4+Summary!$P$8,X58-Y58))</f>
        <v>0</v>
      </c>
      <c r="AA58" s="62">
        <f t="shared" si="81"/>
        <v>0</v>
      </c>
      <c r="AC58" s="44">
        <f t="shared" si="24"/>
        <v>53</v>
      </c>
      <c r="AD58" s="58">
        <f t="shared" si="65"/>
        <v>45901</v>
      </c>
      <c r="AE58" s="62">
        <f t="shared" si="97"/>
        <v>0</v>
      </c>
      <c r="AF58" s="62">
        <f t="shared" si="26"/>
        <v>0</v>
      </c>
      <c r="AG58" s="62">
        <f t="shared" si="66"/>
        <v>0</v>
      </c>
      <c r="AH58" s="62">
        <f t="shared" si="27"/>
        <v>0</v>
      </c>
      <c r="AI58" s="83">
        <f>IF(H58+Q58+Z58+Y58+P58+G58&gt;0,0,IF((AG58-AH58)&gt;=$G$4+$P$4+$Y$4+Summary!$P$8,$G$4+$P$4+$Y$4+Summary!$P$8,AG58-AH58))</f>
        <v>0</v>
      </c>
      <c r="AJ58" s="62">
        <f t="shared" si="82"/>
        <v>0</v>
      </c>
      <c r="AL58" s="44">
        <f t="shared" si="28"/>
        <v>53</v>
      </c>
      <c r="AM58" s="58">
        <f t="shared" si="67"/>
        <v>45901</v>
      </c>
      <c r="AN58" s="62">
        <f t="shared" si="98"/>
        <v>0</v>
      </c>
      <c r="AO58" s="62">
        <f t="shared" si="30"/>
        <v>0</v>
      </c>
      <c r="AP58" s="62">
        <f t="shared" si="68"/>
        <v>0</v>
      </c>
      <c r="AQ58" s="62">
        <f t="shared" si="31"/>
        <v>0</v>
      </c>
      <c r="AR58" s="83">
        <f>IF(H58+Q58+Z58+AI58+AH58+Y58+P58+G58&gt;0,0,IF((AP58-AQ58)&gt;=$G$4+$P$4+$Y$4+$AH$4+Summary!$P$8,$G$4+$P$4+$Y$4+$AH$4+Summary!$P$8,AP58-AQ58))</f>
        <v>0</v>
      </c>
      <c r="AS58" s="62">
        <f t="shared" si="83"/>
        <v>0</v>
      </c>
      <c r="AU58" s="44">
        <f t="shared" si="32"/>
        <v>53</v>
      </c>
      <c r="AV58" s="58">
        <f t="shared" si="69"/>
        <v>45901</v>
      </c>
      <c r="AW58" s="62">
        <f t="shared" si="99"/>
        <v>0</v>
      </c>
      <c r="AX58" s="62">
        <f t="shared" si="34"/>
        <v>0</v>
      </c>
      <c r="AY58" s="62">
        <f t="shared" si="70"/>
        <v>0</v>
      </c>
      <c r="AZ58" s="62">
        <f t="shared" si="35"/>
        <v>0</v>
      </c>
      <c r="BA58" s="83">
        <f>IF(H58+Q58+Z58+AI58+AR58+AQ58+AH58+Y58+P58+G58&gt;0,0,IF((AY58-AZ58)&gt;=$G$4+$P$4+$Y$4+$AH$4+$AQ$4+Summary!$P$8,$G$4+$P$4+$Y$4+$AH$4+$AQ$4+Summary!$P$8,AY58-AZ58))</f>
        <v>0</v>
      </c>
      <c r="BB58" s="62">
        <f t="shared" si="84"/>
        <v>0</v>
      </c>
      <c r="BD58" s="44">
        <f t="shared" si="36"/>
        <v>53</v>
      </c>
      <c r="BE58" s="58">
        <f t="shared" si="71"/>
        <v>45901</v>
      </c>
      <c r="BF58" s="62" t="e">
        <f t="shared" si="100"/>
        <v>#VALUE!</v>
      </c>
      <c r="BG58" s="62">
        <f t="shared" si="38"/>
        <v>0</v>
      </c>
      <c r="BH58" s="62" t="e">
        <f t="shared" si="72"/>
        <v>#VALUE!</v>
      </c>
      <c r="BI58" s="62" t="e">
        <f t="shared" si="39"/>
        <v>#VALUE!</v>
      </c>
      <c r="BJ58" s="83" t="e">
        <f>IF(H58+Q58+Z58+AI58+AR58+BA58+AZ58+AQ58+AH58+Y58+P58+G58&gt;0,0,IF((BH58-BI58)&gt;=$G$4+$P$4+$Y$4+$AH$4+$AQ$4+$AZ$4+Summary!$P$8,$G$4+$P$4+$Y$4+$AH$4+$AQ$4+$AZ$4+Summary!$P$8,BH58-BI58))</f>
        <v>#VALUE!</v>
      </c>
      <c r="BK58" s="62" t="e">
        <f t="shared" si="85"/>
        <v>#VALUE!</v>
      </c>
      <c r="BM58" s="44">
        <f t="shared" si="40"/>
        <v>53</v>
      </c>
      <c r="BN58" s="58">
        <f t="shared" si="73"/>
        <v>45901</v>
      </c>
      <c r="BO58" s="62" t="e">
        <f t="shared" si="101"/>
        <v>#VALUE!</v>
      </c>
      <c r="BP58" s="62">
        <f t="shared" si="42"/>
        <v>0</v>
      </c>
      <c r="BQ58" s="62" t="e">
        <f t="shared" si="74"/>
        <v>#VALUE!</v>
      </c>
      <c r="BR58" s="62" t="e">
        <f t="shared" si="43"/>
        <v>#VALUE!</v>
      </c>
      <c r="BS58" s="83" t="e">
        <f>IF(H58+Q58+Z58+AI58+AR58+BA58+BJ58+BI58+AZ58+AQ58+AH58+Y58+P58+G58&gt;0,0,IF((BQ58-BR58)&gt;=$G$4+$P$4+$Y$4+$AH$4+$AQ$4+$AZ$4+$BI$4+Summary!$P$8,$G$4+$P$4+$Y$4+$AH$4+$AQ$4+$AZ$4+$BI$4+Summary!$P$8,BQ58-BR58))</f>
        <v>#VALUE!</v>
      </c>
      <c r="BT58" s="62" t="e">
        <f t="shared" si="86"/>
        <v>#VALUE!</v>
      </c>
      <c r="BV58" s="44">
        <f t="shared" si="44"/>
        <v>53</v>
      </c>
      <c r="BW58" s="58">
        <f t="shared" si="75"/>
        <v>45901</v>
      </c>
      <c r="BX58" s="62" t="e">
        <f t="shared" si="102"/>
        <v>#VALUE!</v>
      </c>
      <c r="BY58" s="62">
        <f t="shared" si="46"/>
        <v>0</v>
      </c>
      <c r="BZ58" s="62" t="e">
        <f t="shared" si="76"/>
        <v>#VALUE!</v>
      </c>
      <c r="CA58" s="62" t="e">
        <f t="shared" si="47"/>
        <v>#VALUE!</v>
      </c>
      <c r="CB58" s="83" t="e">
        <f>IF(H58+Q58+Z58+AI58+AR58+BA58+BJ58+BS58+BR58+BI58+AZ58+AQ58+AH58+Y58+P58+G58&gt;0,0,IF((BZ58-CA58)&gt;=$G$4+$P$4+$Y$4+$AH$4+$AQ$4+$AZ$4+$BI$4+$BR$4+Summary!$P$8,$G$4+$P$4+$Y$4+$AH$4+$AQ$4+$AZ$4+$BI$4+$BR$4+Summary!$P$8,BZ58-CA58))</f>
        <v>#VALUE!</v>
      </c>
      <c r="CC58" s="62" t="e">
        <f t="shared" si="87"/>
        <v>#VALUE!</v>
      </c>
      <c r="CE58" s="44">
        <f t="shared" si="48"/>
        <v>53</v>
      </c>
      <c r="CF58" s="58">
        <f t="shared" si="77"/>
        <v>45901</v>
      </c>
      <c r="CG58" s="62" t="e">
        <f t="shared" si="103"/>
        <v>#VALUE!</v>
      </c>
      <c r="CH58" s="62">
        <f t="shared" si="50"/>
        <v>0</v>
      </c>
      <c r="CI58" s="62" t="e">
        <f t="shared" si="78"/>
        <v>#VALUE!</v>
      </c>
      <c r="CJ58" s="62" t="e">
        <f t="shared" si="51"/>
        <v>#VALUE!</v>
      </c>
      <c r="CK58" s="83" t="e">
        <f>IF(H58+Q58+Z58+AI58+AR58+BA58+BJ58+BS58+CB58+CA58+BR58+BI58+AZ58+AQ58+AH58+Y58+P58+G58&gt;0,0,IF((CI58-CJ58)&gt;=$G$4+$P$4+$Y$4+$AH$4+$AQ$4+$AZ$4+$BI$4+$BR$4+$CA$4+Summary!$P$8,$G$4+$P$4+$Y$4+$AH$4+$AQ$4+$AZ$4+$BI$4+$BR$4+$CA$4+Summary!$P$8,CI58-CJ58))</f>
        <v>#VALUE!</v>
      </c>
      <c r="CL58" s="62" t="e">
        <f t="shared" si="88"/>
        <v>#VALUE!</v>
      </c>
      <c r="CN58" s="44">
        <f t="shared" si="52"/>
        <v>53</v>
      </c>
      <c r="CO58" s="58">
        <f t="shared" si="79"/>
        <v>45901</v>
      </c>
      <c r="CP58" s="62" t="e">
        <f t="shared" si="89"/>
        <v>#VALUE!</v>
      </c>
      <c r="CQ58" s="62">
        <f t="shared" si="90"/>
        <v>0</v>
      </c>
      <c r="CR58" s="62" t="e">
        <f t="shared" si="91"/>
        <v>#VALUE!</v>
      </c>
      <c r="CS58" s="62" t="e">
        <f t="shared" si="92"/>
        <v>#VALUE!</v>
      </c>
      <c r="CT58" s="62" t="e">
        <f t="shared" si="93"/>
        <v>#VALUE!</v>
      </c>
      <c r="CU58" s="62" t="e">
        <f t="shared" si="94"/>
        <v>#VALUE!</v>
      </c>
      <c r="CV58" s="84">
        <f t="shared" si="53"/>
        <v>45901</v>
      </c>
    </row>
    <row r="59" spans="2:100" ht="20" customHeight="1" thickBot="1" x14ac:dyDescent="0.25">
      <c r="B59" s="44">
        <f t="shared" si="54"/>
        <v>54</v>
      </c>
      <c r="C59" s="58">
        <f t="shared" si="56"/>
        <v>45931</v>
      </c>
      <c r="D59" s="62">
        <f t="shared" si="57"/>
        <v>0</v>
      </c>
      <c r="E59" s="62">
        <f t="shared" si="15"/>
        <v>0</v>
      </c>
      <c r="F59" s="62">
        <f t="shared" si="58"/>
        <v>0</v>
      </c>
      <c r="G59" s="62">
        <f t="shared" si="16"/>
        <v>0</v>
      </c>
      <c r="H59" s="83">
        <f t="shared" si="59"/>
        <v>0</v>
      </c>
      <c r="I59" s="62">
        <f t="shared" si="60"/>
        <v>0</v>
      </c>
      <c r="K59" s="44">
        <f t="shared" si="55"/>
        <v>54</v>
      </c>
      <c r="L59" s="58">
        <f t="shared" si="61"/>
        <v>45931</v>
      </c>
      <c r="M59" s="62">
        <f t="shared" si="95"/>
        <v>0</v>
      </c>
      <c r="N59" s="62">
        <f t="shared" si="18"/>
        <v>0</v>
      </c>
      <c r="O59" s="62">
        <f t="shared" si="62"/>
        <v>0</v>
      </c>
      <c r="P59" s="62">
        <f t="shared" si="19"/>
        <v>0</v>
      </c>
      <c r="Q59" s="83">
        <f>IF(H59+G59&gt;0,0,IF((O59-P59)&gt;=$G$4+Summary!$P$8,$G$4+Summary!$P$8,O59-P59))</f>
        <v>0</v>
      </c>
      <c r="R59" s="62">
        <f t="shared" si="80"/>
        <v>0</v>
      </c>
      <c r="T59" s="44">
        <f t="shared" si="20"/>
        <v>54</v>
      </c>
      <c r="U59" s="58">
        <f t="shared" si="63"/>
        <v>45931</v>
      </c>
      <c r="V59" s="62">
        <f t="shared" si="96"/>
        <v>0</v>
      </c>
      <c r="W59" s="62">
        <f t="shared" si="22"/>
        <v>0</v>
      </c>
      <c r="X59" s="62">
        <f t="shared" si="64"/>
        <v>0</v>
      </c>
      <c r="Y59" s="62">
        <f t="shared" si="23"/>
        <v>0</v>
      </c>
      <c r="Z59" s="83">
        <f>IF(H59+Q59+P59+G59&gt;0,0,IF((X59-Y59)&gt;=$G$4+$P$4+Summary!$P$8,$G$4+$P$4+Summary!$P$8,X59-Y59))</f>
        <v>0</v>
      </c>
      <c r="AA59" s="62">
        <f t="shared" si="81"/>
        <v>0</v>
      </c>
      <c r="AC59" s="44">
        <f t="shared" si="24"/>
        <v>54</v>
      </c>
      <c r="AD59" s="58">
        <f t="shared" si="65"/>
        <v>45931</v>
      </c>
      <c r="AE59" s="62">
        <f t="shared" si="97"/>
        <v>0</v>
      </c>
      <c r="AF59" s="62">
        <f t="shared" si="26"/>
        <v>0</v>
      </c>
      <c r="AG59" s="62">
        <f t="shared" si="66"/>
        <v>0</v>
      </c>
      <c r="AH59" s="62">
        <f t="shared" si="27"/>
        <v>0</v>
      </c>
      <c r="AI59" s="83">
        <f>IF(H59+Q59+Z59+Y59+P59+G59&gt;0,0,IF((AG59-AH59)&gt;=$G$4+$P$4+$Y$4+Summary!$P$8,$G$4+$P$4+$Y$4+Summary!$P$8,AG59-AH59))</f>
        <v>0</v>
      </c>
      <c r="AJ59" s="62">
        <f t="shared" si="82"/>
        <v>0</v>
      </c>
      <c r="AL59" s="44">
        <f t="shared" si="28"/>
        <v>54</v>
      </c>
      <c r="AM59" s="58">
        <f t="shared" si="67"/>
        <v>45931</v>
      </c>
      <c r="AN59" s="62">
        <f t="shared" si="98"/>
        <v>0</v>
      </c>
      <c r="AO59" s="62">
        <f t="shared" si="30"/>
        <v>0</v>
      </c>
      <c r="AP59" s="62">
        <f t="shared" si="68"/>
        <v>0</v>
      </c>
      <c r="AQ59" s="62">
        <f t="shared" si="31"/>
        <v>0</v>
      </c>
      <c r="AR59" s="83">
        <f>IF(H59+Q59+Z59+AI59+AH59+Y59+P59+G59&gt;0,0,IF((AP59-AQ59)&gt;=$G$4+$P$4+$Y$4+$AH$4+Summary!$P$8,$G$4+$P$4+$Y$4+$AH$4+Summary!$P$8,AP59-AQ59))</f>
        <v>0</v>
      </c>
      <c r="AS59" s="62">
        <f t="shared" si="83"/>
        <v>0</v>
      </c>
      <c r="AU59" s="44">
        <f t="shared" si="32"/>
        <v>54</v>
      </c>
      <c r="AV59" s="58">
        <f t="shared" si="69"/>
        <v>45931</v>
      </c>
      <c r="AW59" s="62">
        <f t="shared" si="99"/>
        <v>0</v>
      </c>
      <c r="AX59" s="62">
        <f t="shared" si="34"/>
        <v>0</v>
      </c>
      <c r="AY59" s="62">
        <f t="shared" si="70"/>
        <v>0</v>
      </c>
      <c r="AZ59" s="62">
        <f t="shared" si="35"/>
        <v>0</v>
      </c>
      <c r="BA59" s="83">
        <f>IF(H59+Q59+Z59+AI59+AR59+AQ59+AH59+Y59+P59+G59&gt;0,0,IF((AY59-AZ59)&gt;=$G$4+$P$4+$Y$4+$AH$4+$AQ$4+Summary!$P$8,$G$4+$P$4+$Y$4+$AH$4+$AQ$4+Summary!$P$8,AY59-AZ59))</f>
        <v>0</v>
      </c>
      <c r="BB59" s="62">
        <f t="shared" si="84"/>
        <v>0</v>
      </c>
      <c r="BD59" s="44">
        <f t="shared" si="36"/>
        <v>54</v>
      </c>
      <c r="BE59" s="58">
        <f t="shared" si="71"/>
        <v>45931</v>
      </c>
      <c r="BF59" s="62" t="e">
        <f t="shared" si="100"/>
        <v>#VALUE!</v>
      </c>
      <c r="BG59" s="62">
        <f t="shared" si="38"/>
        <v>0</v>
      </c>
      <c r="BH59" s="62" t="e">
        <f t="shared" si="72"/>
        <v>#VALUE!</v>
      </c>
      <c r="BI59" s="62" t="e">
        <f t="shared" si="39"/>
        <v>#VALUE!</v>
      </c>
      <c r="BJ59" s="83" t="e">
        <f>IF(H59+Q59+Z59+AI59+AR59+BA59+AZ59+AQ59+AH59+Y59+P59+G59&gt;0,0,IF((BH59-BI59)&gt;=$G$4+$P$4+$Y$4+$AH$4+$AQ$4+$AZ$4+Summary!$P$8,$G$4+$P$4+$Y$4+$AH$4+$AQ$4+$AZ$4+Summary!$P$8,BH59-BI59))</f>
        <v>#VALUE!</v>
      </c>
      <c r="BK59" s="62" t="e">
        <f t="shared" si="85"/>
        <v>#VALUE!</v>
      </c>
      <c r="BM59" s="44">
        <f t="shared" si="40"/>
        <v>54</v>
      </c>
      <c r="BN59" s="58">
        <f t="shared" si="73"/>
        <v>45931</v>
      </c>
      <c r="BO59" s="62" t="e">
        <f t="shared" si="101"/>
        <v>#VALUE!</v>
      </c>
      <c r="BP59" s="62">
        <f t="shared" si="42"/>
        <v>0</v>
      </c>
      <c r="BQ59" s="62" t="e">
        <f t="shared" si="74"/>
        <v>#VALUE!</v>
      </c>
      <c r="BR59" s="62" t="e">
        <f t="shared" si="43"/>
        <v>#VALUE!</v>
      </c>
      <c r="BS59" s="83" t="e">
        <f>IF(H59+Q59+Z59+AI59+AR59+BA59+BJ59+BI59+AZ59+AQ59+AH59+Y59+P59+G59&gt;0,0,IF((BQ59-BR59)&gt;=$G$4+$P$4+$Y$4+$AH$4+$AQ$4+$AZ$4+$BI$4+Summary!$P$8,$G$4+$P$4+$Y$4+$AH$4+$AQ$4+$AZ$4+$BI$4+Summary!$P$8,BQ59-BR59))</f>
        <v>#VALUE!</v>
      </c>
      <c r="BT59" s="62" t="e">
        <f t="shared" si="86"/>
        <v>#VALUE!</v>
      </c>
      <c r="BV59" s="44">
        <f t="shared" si="44"/>
        <v>54</v>
      </c>
      <c r="BW59" s="58">
        <f t="shared" si="75"/>
        <v>45931</v>
      </c>
      <c r="BX59" s="62" t="e">
        <f t="shared" si="102"/>
        <v>#VALUE!</v>
      </c>
      <c r="BY59" s="62">
        <f t="shared" si="46"/>
        <v>0</v>
      </c>
      <c r="BZ59" s="62" t="e">
        <f t="shared" si="76"/>
        <v>#VALUE!</v>
      </c>
      <c r="CA59" s="62" t="e">
        <f t="shared" si="47"/>
        <v>#VALUE!</v>
      </c>
      <c r="CB59" s="83" t="e">
        <f>IF(H59+Q59+Z59+AI59+AR59+BA59+BJ59+BS59+BR59+BI59+AZ59+AQ59+AH59+Y59+P59+G59&gt;0,0,IF((BZ59-CA59)&gt;=$G$4+$P$4+$Y$4+$AH$4+$AQ$4+$AZ$4+$BI$4+$BR$4+Summary!$P$8,$G$4+$P$4+$Y$4+$AH$4+$AQ$4+$AZ$4+$BI$4+$BR$4+Summary!$P$8,BZ59-CA59))</f>
        <v>#VALUE!</v>
      </c>
      <c r="CC59" s="62" t="e">
        <f t="shared" si="87"/>
        <v>#VALUE!</v>
      </c>
      <c r="CE59" s="44">
        <f t="shared" si="48"/>
        <v>54</v>
      </c>
      <c r="CF59" s="58">
        <f t="shared" si="77"/>
        <v>45931</v>
      </c>
      <c r="CG59" s="62" t="e">
        <f t="shared" si="103"/>
        <v>#VALUE!</v>
      </c>
      <c r="CH59" s="62">
        <f t="shared" si="50"/>
        <v>0</v>
      </c>
      <c r="CI59" s="62" t="e">
        <f t="shared" si="78"/>
        <v>#VALUE!</v>
      </c>
      <c r="CJ59" s="62" t="e">
        <f t="shared" si="51"/>
        <v>#VALUE!</v>
      </c>
      <c r="CK59" s="83" t="e">
        <f>IF(H59+Q59+Z59+AI59+AR59+BA59+BJ59+BS59+CB59+CA59+BR59+BI59+AZ59+AQ59+AH59+Y59+P59+G59&gt;0,0,IF((CI59-CJ59)&gt;=$G$4+$P$4+$Y$4+$AH$4+$AQ$4+$AZ$4+$BI$4+$BR$4+$CA$4+Summary!$P$8,$G$4+$P$4+$Y$4+$AH$4+$AQ$4+$AZ$4+$BI$4+$BR$4+$CA$4+Summary!$P$8,CI59-CJ59))</f>
        <v>#VALUE!</v>
      </c>
      <c r="CL59" s="62" t="e">
        <f t="shared" si="88"/>
        <v>#VALUE!</v>
      </c>
      <c r="CN59" s="44">
        <f t="shared" si="52"/>
        <v>54</v>
      </c>
      <c r="CO59" s="58">
        <f t="shared" si="79"/>
        <v>45931</v>
      </c>
      <c r="CP59" s="62" t="e">
        <f t="shared" si="89"/>
        <v>#VALUE!</v>
      </c>
      <c r="CQ59" s="62">
        <f t="shared" si="90"/>
        <v>0</v>
      </c>
      <c r="CR59" s="62" t="e">
        <f t="shared" si="91"/>
        <v>#VALUE!</v>
      </c>
      <c r="CS59" s="62" t="e">
        <f t="shared" si="92"/>
        <v>#VALUE!</v>
      </c>
      <c r="CT59" s="62" t="e">
        <f t="shared" si="93"/>
        <v>#VALUE!</v>
      </c>
      <c r="CU59" s="62" t="e">
        <f t="shared" si="94"/>
        <v>#VALUE!</v>
      </c>
      <c r="CV59" s="84">
        <f t="shared" si="53"/>
        <v>45931</v>
      </c>
    </row>
    <row r="60" spans="2:100" ht="20" customHeight="1" thickBot="1" x14ac:dyDescent="0.25">
      <c r="B60" s="44">
        <f t="shared" si="54"/>
        <v>55</v>
      </c>
      <c r="C60" s="58">
        <f t="shared" si="56"/>
        <v>45962</v>
      </c>
      <c r="D60" s="62">
        <f t="shared" si="57"/>
        <v>0</v>
      </c>
      <c r="E60" s="62">
        <f t="shared" si="15"/>
        <v>0</v>
      </c>
      <c r="F60" s="62">
        <f t="shared" si="58"/>
        <v>0</v>
      </c>
      <c r="G60" s="62">
        <f t="shared" si="16"/>
        <v>0</v>
      </c>
      <c r="H60" s="83">
        <f t="shared" si="59"/>
        <v>0</v>
      </c>
      <c r="I60" s="62">
        <f t="shared" si="60"/>
        <v>0</v>
      </c>
      <c r="K60" s="44">
        <f t="shared" si="55"/>
        <v>55</v>
      </c>
      <c r="L60" s="58">
        <f t="shared" si="61"/>
        <v>45962</v>
      </c>
      <c r="M60" s="62">
        <f t="shared" si="95"/>
        <v>0</v>
      </c>
      <c r="N60" s="62">
        <f t="shared" si="18"/>
        <v>0</v>
      </c>
      <c r="O60" s="62">
        <f t="shared" si="62"/>
        <v>0</v>
      </c>
      <c r="P60" s="62">
        <f t="shared" si="19"/>
        <v>0</v>
      </c>
      <c r="Q60" s="83">
        <f>IF(H60+G60&gt;0,0,IF((O60-P60)&gt;=$G$4+Summary!$P$8,$G$4+Summary!$P$8,O60-P60))</f>
        <v>0</v>
      </c>
      <c r="R60" s="62">
        <f t="shared" si="80"/>
        <v>0</v>
      </c>
      <c r="T60" s="44">
        <f t="shared" si="20"/>
        <v>55</v>
      </c>
      <c r="U60" s="58">
        <f t="shared" si="63"/>
        <v>45962</v>
      </c>
      <c r="V60" s="62">
        <f t="shared" si="96"/>
        <v>0</v>
      </c>
      <c r="W60" s="62">
        <f t="shared" si="22"/>
        <v>0</v>
      </c>
      <c r="X60" s="62">
        <f t="shared" si="64"/>
        <v>0</v>
      </c>
      <c r="Y60" s="62">
        <f t="shared" si="23"/>
        <v>0</v>
      </c>
      <c r="Z60" s="83">
        <f>IF(H60+Q60+P60+G60&gt;0,0,IF((X60-Y60)&gt;=$G$4+$P$4+Summary!$P$8,$G$4+$P$4+Summary!$P$8,X60-Y60))</f>
        <v>0</v>
      </c>
      <c r="AA60" s="62">
        <f t="shared" si="81"/>
        <v>0</v>
      </c>
      <c r="AC60" s="44">
        <f t="shared" si="24"/>
        <v>55</v>
      </c>
      <c r="AD60" s="58">
        <f t="shared" si="65"/>
        <v>45962</v>
      </c>
      <c r="AE60" s="62">
        <f t="shared" si="97"/>
        <v>0</v>
      </c>
      <c r="AF60" s="62">
        <f t="shared" si="26"/>
        <v>0</v>
      </c>
      <c r="AG60" s="62">
        <f t="shared" si="66"/>
        <v>0</v>
      </c>
      <c r="AH60" s="62">
        <f t="shared" si="27"/>
        <v>0</v>
      </c>
      <c r="AI60" s="83">
        <f>IF(H60+Q60+Z60+Y60+P60+G60&gt;0,0,IF((AG60-AH60)&gt;=$G$4+$P$4+$Y$4+Summary!$P$8,$G$4+$P$4+$Y$4+Summary!$P$8,AG60-AH60))</f>
        <v>0</v>
      </c>
      <c r="AJ60" s="62">
        <f t="shared" si="82"/>
        <v>0</v>
      </c>
      <c r="AL60" s="44">
        <f t="shared" si="28"/>
        <v>55</v>
      </c>
      <c r="AM60" s="58">
        <f t="shared" si="67"/>
        <v>45962</v>
      </c>
      <c r="AN60" s="62">
        <f t="shared" si="98"/>
        <v>0</v>
      </c>
      <c r="AO60" s="62">
        <f t="shared" si="30"/>
        <v>0</v>
      </c>
      <c r="AP60" s="62">
        <f t="shared" si="68"/>
        <v>0</v>
      </c>
      <c r="AQ60" s="62">
        <f t="shared" si="31"/>
        <v>0</v>
      </c>
      <c r="AR60" s="83">
        <f>IF(H60+Q60+Z60+AI60+AH60+Y60+P60+G60&gt;0,0,IF((AP60-AQ60)&gt;=$G$4+$P$4+$Y$4+$AH$4+Summary!$P$8,$G$4+$P$4+$Y$4+$AH$4+Summary!$P$8,AP60-AQ60))</f>
        <v>0</v>
      </c>
      <c r="AS60" s="62">
        <f t="shared" si="83"/>
        <v>0</v>
      </c>
      <c r="AU60" s="44">
        <f t="shared" si="32"/>
        <v>55</v>
      </c>
      <c r="AV60" s="58">
        <f t="shared" si="69"/>
        <v>45962</v>
      </c>
      <c r="AW60" s="62">
        <f t="shared" si="99"/>
        <v>0</v>
      </c>
      <c r="AX60" s="62">
        <f t="shared" si="34"/>
        <v>0</v>
      </c>
      <c r="AY60" s="62">
        <f t="shared" si="70"/>
        <v>0</v>
      </c>
      <c r="AZ60" s="62">
        <f t="shared" si="35"/>
        <v>0</v>
      </c>
      <c r="BA60" s="83">
        <f>IF(H60+Q60+Z60+AI60+AR60+AQ60+AH60+Y60+P60+G60&gt;0,0,IF((AY60-AZ60)&gt;=$G$4+$P$4+$Y$4+$AH$4+$AQ$4+Summary!$P$8,$G$4+$P$4+$Y$4+$AH$4+$AQ$4+Summary!$P$8,AY60-AZ60))</f>
        <v>0</v>
      </c>
      <c r="BB60" s="62">
        <f t="shared" si="84"/>
        <v>0</v>
      </c>
      <c r="BD60" s="44">
        <f t="shared" si="36"/>
        <v>55</v>
      </c>
      <c r="BE60" s="58">
        <f t="shared" si="71"/>
        <v>45962</v>
      </c>
      <c r="BF60" s="62" t="e">
        <f t="shared" si="100"/>
        <v>#VALUE!</v>
      </c>
      <c r="BG60" s="62">
        <f t="shared" si="38"/>
        <v>0</v>
      </c>
      <c r="BH60" s="62" t="e">
        <f t="shared" si="72"/>
        <v>#VALUE!</v>
      </c>
      <c r="BI60" s="62" t="e">
        <f t="shared" si="39"/>
        <v>#VALUE!</v>
      </c>
      <c r="BJ60" s="83" t="e">
        <f>IF(H60+Q60+Z60+AI60+AR60+BA60+AZ60+AQ60+AH60+Y60+P60+G60&gt;0,0,IF((BH60-BI60)&gt;=$G$4+$P$4+$Y$4+$AH$4+$AQ$4+$AZ$4+Summary!$P$8,$G$4+$P$4+$Y$4+$AH$4+$AQ$4+$AZ$4+Summary!$P$8,BH60-BI60))</f>
        <v>#VALUE!</v>
      </c>
      <c r="BK60" s="62" t="e">
        <f t="shared" si="85"/>
        <v>#VALUE!</v>
      </c>
      <c r="BM60" s="44">
        <f t="shared" si="40"/>
        <v>55</v>
      </c>
      <c r="BN60" s="58">
        <f t="shared" si="73"/>
        <v>45962</v>
      </c>
      <c r="BO60" s="62" t="e">
        <f t="shared" si="101"/>
        <v>#VALUE!</v>
      </c>
      <c r="BP60" s="62">
        <f t="shared" si="42"/>
        <v>0</v>
      </c>
      <c r="BQ60" s="62" t="e">
        <f t="shared" si="74"/>
        <v>#VALUE!</v>
      </c>
      <c r="BR60" s="62" t="e">
        <f t="shared" si="43"/>
        <v>#VALUE!</v>
      </c>
      <c r="BS60" s="83" t="e">
        <f>IF(H60+Q60+Z60+AI60+AR60+BA60+BJ60+BI60+AZ60+AQ60+AH60+Y60+P60+G60&gt;0,0,IF((BQ60-BR60)&gt;=$G$4+$P$4+$Y$4+$AH$4+$AQ$4+$AZ$4+$BI$4+Summary!$P$8,$G$4+$P$4+$Y$4+$AH$4+$AQ$4+$AZ$4+$BI$4+Summary!$P$8,BQ60-BR60))</f>
        <v>#VALUE!</v>
      </c>
      <c r="BT60" s="62" t="e">
        <f t="shared" si="86"/>
        <v>#VALUE!</v>
      </c>
      <c r="BV60" s="44">
        <f t="shared" si="44"/>
        <v>55</v>
      </c>
      <c r="BW60" s="58">
        <f t="shared" si="75"/>
        <v>45962</v>
      </c>
      <c r="BX60" s="62" t="e">
        <f t="shared" si="102"/>
        <v>#VALUE!</v>
      </c>
      <c r="BY60" s="62">
        <f t="shared" si="46"/>
        <v>0</v>
      </c>
      <c r="BZ60" s="62" t="e">
        <f t="shared" si="76"/>
        <v>#VALUE!</v>
      </c>
      <c r="CA60" s="62" t="e">
        <f t="shared" si="47"/>
        <v>#VALUE!</v>
      </c>
      <c r="CB60" s="83" t="e">
        <f>IF(H60+Q60+Z60+AI60+AR60+BA60+BJ60+BS60+BR60+BI60+AZ60+AQ60+AH60+Y60+P60+G60&gt;0,0,IF((BZ60-CA60)&gt;=$G$4+$P$4+$Y$4+$AH$4+$AQ$4+$AZ$4+$BI$4+$BR$4+Summary!$P$8,$G$4+$P$4+$Y$4+$AH$4+$AQ$4+$AZ$4+$BI$4+$BR$4+Summary!$P$8,BZ60-CA60))</f>
        <v>#VALUE!</v>
      </c>
      <c r="CC60" s="62" t="e">
        <f t="shared" si="87"/>
        <v>#VALUE!</v>
      </c>
      <c r="CE60" s="44">
        <f t="shared" si="48"/>
        <v>55</v>
      </c>
      <c r="CF60" s="58">
        <f t="shared" si="77"/>
        <v>45962</v>
      </c>
      <c r="CG60" s="62" t="e">
        <f t="shared" si="103"/>
        <v>#VALUE!</v>
      </c>
      <c r="CH60" s="62">
        <f t="shared" si="50"/>
        <v>0</v>
      </c>
      <c r="CI60" s="62" t="e">
        <f t="shared" si="78"/>
        <v>#VALUE!</v>
      </c>
      <c r="CJ60" s="62" t="e">
        <f t="shared" si="51"/>
        <v>#VALUE!</v>
      </c>
      <c r="CK60" s="83" t="e">
        <f>IF(H60+Q60+Z60+AI60+AR60+BA60+BJ60+BS60+CB60+CA60+BR60+BI60+AZ60+AQ60+AH60+Y60+P60+G60&gt;0,0,IF((CI60-CJ60)&gt;=$G$4+$P$4+$Y$4+$AH$4+$AQ$4+$AZ$4+$BI$4+$BR$4+$CA$4+Summary!$P$8,$G$4+$P$4+$Y$4+$AH$4+$AQ$4+$AZ$4+$BI$4+$BR$4+$CA$4+Summary!$P$8,CI60-CJ60))</f>
        <v>#VALUE!</v>
      </c>
      <c r="CL60" s="62" t="e">
        <f t="shared" si="88"/>
        <v>#VALUE!</v>
      </c>
      <c r="CN60" s="44">
        <f t="shared" si="52"/>
        <v>55</v>
      </c>
      <c r="CO60" s="58">
        <f t="shared" si="79"/>
        <v>45962</v>
      </c>
      <c r="CP60" s="62" t="e">
        <f t="shared" si="89"/>
        <v>#VALUE!</v>
      </c>
      <c r="CQ60" s="62">
        <f t="shared" si="90"/>
        <v>0</v>
      </c>
      <c r="CR60" s="62" t="e">
        <f t="shared" si="91"/>
        <v>#VALUE!</v>
      </c>
      <c r="CS60" s="62" t="e">
        <f t="shared" si="92"/>
        <v>#VALUE!</v>
      </c>
      <c r="CT60" s="62" t="e">
        <f t="shared" si="93"/>
        <v>#VALUE!</v>
      </c>
      <c r="CU60" s="62" t="e">
        <f t="shared" si="94"/>
        <v>#VALUE!</v>
      </c>
      <c r="CV60" s="84">
        <f t="shared" si="53"/>
        <v>45962</v>
      </c>
    </row>
    <row r="61" spans="2:100" ht="20" customHeight="1" thickBot="1" x14ac:dyDescent="0.25">
      <c r="B61" s="44">
        <f t="shared" si="54"/>
        <v>56</v>
      </c>
      <c r="C61" s="58">
        <f t="shared" si="56"/>
        <v>45992</v>
      </c>
      <c r="D61" s="62">
        <f t="shared" si="57"/>
        <v>0</v>
      </c>
      <c r="E61" s="62">
        <f t="shared" si="15"/>
        <v>0</v>
      </c>
      <c r="F61" s="62">
        <f t="shared" si="58"/>
        <v>0</v>
      </c>
      <c r="G61" s="62">
        <f t="shared" si="16"/>
        <v>0</v>
      </c>
      <c r="H61" s="83">
        <f t="shared" si="59"/>
        <v>0</v>
      </c>
      <c r="I61" s="62">
        <f t="shared" si="60"/>
        <v>0</v>
      </c>
      <c r="K61" s="44">
        <f t="shared" si="55"/>
        <v>56</v>
      </c>
      <c r="L61" s="58">
        <f t="shared" si="61"/>
        <v>45992</v>
      </c>
      <c r="M61" s="62">
        <f t="shared" si="95"/>
        <v>0</v>
      </c>
      <c r="N61" s="62">
        <f t="shared" si="18"/>
        <v>0</v>
      </c>
      <c r="O61" s="62">
        <f t="shared" si="62"/>
        <v>0</v>
      </c>
      <c r="P61" s="62">
        <f t="shared" si="19"/>
        <v>0</v>
      </c>
      <c r="Q61" s="83">
        <f>IF(H61+G61&gt;0,0,IF((O61-P61)&gt;=$G$4+Summary!$P$8,$G$4+Summary!$P$8,O61-P61))</f>
        <v>0</v>
      </c>
      <c r="R61" s="62">
        <f t="shared" si="80"/>
        <v>0</v>
      </c>
      <c r="T61" s="44">
        <f t="shared" si="20"/>
        <v>56</v>
      </c>
      <c r="U61" s="58">
        <f t="shared" si="63"/>
        <v>45992</v>
      </c>
      <c r="V61" s="62">
        <f t="shared" si="96"/>
        <v>0</v>
      </c>
      <c r="W61" s="62">
        <f t="shared" si="22"/>
        <v>0</v>
      </c>
      <c r="X61" s="62">
        <f t="shared" si="64"/>
        <v>0</v>
      </c>
      <c r="Y61" s="62">
        <f t="shared" si="23"/>
        <v>0</v>
      </c>
      <c r="Z61" s="83">
        <f>IF(H61+Q61+P61+G61&gt;0,0,IF((X61-Y61)&gt;=$G$4+$P$4+Summary!$P$8,$G$4+$P$4+Summary!$P$8,X61-Y61))</f>
        <v>0</v>
      </c>
      <c r="AA61" s="62">
        <f t="shared" si="81"/>
        <v>0</v>
      </c>
      <c r="AC61" s="44">
        <f t="shared" si="24"/>
        <v>56</v>
      </c>
      <c r="AD61" s="58">
        <f t="shared" si="65"/>
        <v>45992</v>
      </c>
      <c r="AE61" s="62">
        <f t="shared" si="97"/>
        <v>0</v>
      </c>
      <c r="AF61" s="62">
        <f t="shared" si="26"/>
        <v>0</v>
      </c>
      <c r="AG61" s="62">
        <f t="shared" si="66"/>
        <v>0</v>
      </c>
      <c r="AH61" s="62">
        <f t="shared" si="27"/>
        <v>0</v>
      </c>
      <c r="AI61" s="83">
        <f>IF(H61+Q61+Z61+Y61+P61+G61&gt;0,0,IF((AG61-AH61)&gt;=$G$4+$P$4+$Y$4+Summary!$P$8,$G$4+$P$4+$Y$4+Summary!$P$8,AG61-AH61))</f>
        <v>0</v>
      </c>
      <c r="AJ61" s="62">
        <f t="shared" si="82"/>
        <v>0</v>
      </c>
      <c r="AL61" s="44">
        <f t="shared" si="28"/>
        <v>56</v>
      </c>
      <c r="AM61" s="58">
        <f t="shared" si="67"/>
        <v>45992</v>
      </c>
      <c r="AN61" s="62">
        <f t="shared" si="98"/>
        <v>0</v>
      </c>
      <c r="AO61" s="62">
        <f t="shared" si="30"/>
        <v>0</v>
      </c>
      <c r="AP61" s="62">
        <f t="shared" si="68"/>
        <v>0</v>
      </c>
      <c r="AQ61" s="62">
        <f t="shared" si="31"/>
        <v>0</v>
      </c>
      <c r="AR61" s="83">
        <f>IF(H61+Q61+Z61+AI61+AH61+Y61+P61+G61&gt;0,0,IF((AP61-AQ61)&gt;=$G$4+$P$4+$Y$4+$AH$4+Summary!$P$8,$G$4+$P$4+$Y$4+$AH$4+Summary!$P$8,AP61-AQ61))</f>
        <v>0</v>
      </c>
      <c r="AS61" s="62">
        <f t="shared" si="83"/>
        <v>0</v>
      </c>
      <c r="AU61" s="44">
        <f t="shared" si="32"/>
        <v>56</v>
      </c>
      <c r="AV61" s="58">
        <f t="shared" si="69"/>
        <v>45992</v>
      </c>
      <c r="AW61" s="62">
        <f t="shared" si="99"/>
        <v>0</v>
      </c>
      <c r="AX61" s="62">
        <f t="shared" si="34"/>
        <v>0</v>
      </c>
      <c r="AY61" s="62">
        <f t="shared" si="70"/>
        <v>0</v>
      </c>
      <c r="AZ61" s="62">
        <f t="shared" si="35"/>
        <v>0</v>
      </c>
      <c r="BA61" s="83">
        <f>IF(H61+Q61+Z61+AI61+AR61+AQ61+AH61+Y61+P61+G61&gt;0,0,IF((AY61-AZ61)&gt;=$G$4+$P$4+$Y$4+$AH$4+$AQ$4+Summary!$P$8,$G$4+$P$4+$Y$4+$AH$4+$AQ$4+Summary!$P$8,AY61-AZ61))</f>
        <v>0</v>
      </c>
      <c r="BB61" s="62">
        <f t="shared" si="84"/>
        <v>0</v>
      </c>
      <c r="BD61" s="44">
        <f t="shared" si="36"/>
        <v>56</v>
      </c>
      <c r="BE61" s="58">
        <f t="shared" si="71"/>
        <v>45992</v>
      </c>
      <c r="BF61" s="62" t="e">
        <f t="shared" si="100"/>
        <v>#VALUE!</v>
      </c>
      <c r="BG61" s="62">
        <f t="shared" si="38"/>
        <v>0</v>
      </c>
      <c r="BH61" s="62" t="e">
        <f t="shared" si="72"/>
        <v>#VALUE!</v>
      </c>
      <c r="BI61" s="62" t="e">
        <f t="shared" si="39"/>
        <v>#VALUE!</v>
      </c>
      <c r="BJ61" s="83" t="e">
        <f>IF(H61+Q61+Z61+AI61+AR61+BA61+AZ61+AQ61+AH61+Y61+P61+G61&gt;0,0,IF((BH61-BI61)&gt;=$G$4+$P$4+$Y$4+$AH$4+$AQ$4+$AZ$4+Summary!$P$8,$G$4+$P$4+$Y$4+$AH$4+$AQ$4+$AZ$4+Summary!$P$8,BH61-BI61))</f>
        <v>#VALUE!</v>
      </c>
      <c r="BK61" s="62" t="e">
        <f t="shared" si="85"/>
        <v>#VALUE!</v>
      </c>
      <c r="BM61" s="44">
        <f t="shared" si="40"/>
        <v>56</v>
      </c>
      <c r="BN61" s="58">
        <f t="shared" si="73"/>
        <v>45992</v>
      </c>
      <c r="BO61" s="62" t="e">
        <f t="shared" si="101"/>
        <v>#VALUE!</v>
      </c>
      <c r="BP61" s="62">
        <f t="shared" si="42"/>
        <v>0</v>
      </c>
      <c r="BQ61" s="62" t="e">
        <f t="shared" si="74"/>
        <v>#VALUE!</v>
      </c>
      <c r="BR61" s="62" t="e">
        <f t="shared" si="43"/>
        <v>#VALUE!</v>
      </c>
      <c r="BS61" s="83" t="e">
        <f>IF(H61+Q61+Z61+AI61+AR61+BA61+BJ61+BI61+AZ61+AQ61+AH61+Y61+P61+G61&gt;0,0,IF((BQ61-BR61)&gt;=$G$4+$P$4+$Y$4+$AH$4+$AQ$4+$AZ$4+$BI$4+Summary!$P$8,$G$4+$P$4+$Y$4+$AH$4+$AQ$4+$AZ$4+$BI$4+Summary!$P$8,BQ61-BR61))</f>
        <v>#VALUE!</v>
      </c>
      <c r="BT61" s="62" t="e">
        <f t="shared" si="86"/>
        <v>#VALUE!</v>
      </c>
      <c r="BV61" s="44">
        <f t="shared" si="44"/>
        <v>56</v>
      </c>
      <c r="BW61" s="58">
        <f t="shared" si="75"/>
        <v>45992</v>
      </c>
      <c r="BX61" s="62" t="e">
        <f t="shared" si="102"/>
        <v>#VALUE!</v>
      </c>
      <c r="BY61" s="62">
        <f t="shared" si="46"/>
        <v>0</v>
      </c>
      <c r="BZ61" s="62" t="e">
        <f t="shared" si="76"/>
        <v>#VALUE!</v>
      </c>
      <c r="CA61" s="62" t="e">
        <f t="shared" si="47"/>
        <v>#VALUE!</v>
      </c>
      <c r="CB61" s="83" t="e">
        <f>IF(H61+Q61+Z61+AI61+AR61+BA61+BJ61+BS61+BR61+BI61+AZ61+AQ61+AH61+Y61+P61+G61&gt;0,0,IF((BZ61-CA61)&gt;=$G$4+$P$4+$Y$4+$AH$4+$AQ$4+$AZ$4+$BI$4+$BR$4+Summary!$P$8,$G$4+$P$4+$Y$4+$AH$4+$AQ$4+$AZ$4+$BI$4+$BR$4+Summary!$P$8,BZ61-CA61))</f>
        <v>#VALUE!</v>
      </c>
      <c r="CC61" s="62" t="e">
        <f t="shared" si="87"/>
        <v>#VALUE!</v>
      </c>
      <c r="CE61" s="44">
        <f t="shared" si="48"/>
        <v>56</v>
      </c>
      <c r="CF61" s="58">
        <f t="shared" si="77"/>
        <v>45992</v>
      </c>
      <c r="CG61" s="62" t="e">
        <f t="shared" si="103"/>
        <v>#VALUE!</v>
      </c>
      <c r="CH61" s="62">
        <f t="shared" si="50"/>
        <v>0</v>
      </c>
      <c r="CI61" s="62" t="e">
        <f t="shared" si="78"/>
        <v>#VALUE!</v>
      </c>
      <c r="CJ61" s="62" t="e">
        <f t="shared" si="51"/>
        <v>#VALUE!</v>
      </c>
      <c r="CK61" s="83" t="e">
        <f>IF(H61+Q61+Z61+AI61+AR61+BA61+BJ61+BS61+CB61+CA61+BR61+BI61+AZ61+AQ61+AH61+Y61+P61+G61&gt;0,0,IF((CI61-CJ61)&gt;=$G$4+$P$4+$Y$4+$AH$4+$AQ$4+$AZ$4+$BI$4+$BR$4+$CA$4+Summary!$P$8,$G$4+$P$4+$Y$4+$AH$4+$AQ$4+$AZ$4+$BI$4+$BR$4+$CA$4+Summary!$P$8,CI61-CJ61))</f>
        <v>#VALUE!</v>
      </c>
      <c r="CL61" s="62" t="e">
        <f t="shared" si="88"/>
        <v>#VALUE!</v>
      </c>
      <c r="CN61" s="44">
        <f t="shared" si="52"/>
        <v>56</v>
      </c>
      <c r="CO61" s="58">
        <f t="shared" si="79"/>
        <v>45992</v>
      </c>
      <c r="CP61" s="62" t="e">
        <f t="shared" si="89"/>
        <v>#VALUE!</v>
      </c>
      <c r="CQ61" s="62">
        <f t="shared" si="90"/>
        <v>0</v>
      </c>
      <c r="CR61" s="62" t="e">
        <f t="shared" si="91"/>
        <v>#VALUE!</v>
      </c>
      <c r="CS61" s="62" t="e">
        <f t="shared" si="92"/>
        <v>#VALUE!</v>
      </c>
      <c r="CT61" s="62" t="e">
        <f t="shared" si="93"/>
        <v>#VALUE!</v>
      </c>
      <c r="CU61" s="62" t="e">
        <f t="shared" si="94"/>
        <v>#VALUE!</v>
      </c>
      <c r="CV61" s="84">
        <f t="shared" si="53"/>
        <v>45992</v>
      </c>
    </row>
    <row r="62" spans="2:100" ht="20" customHeight="1" thickBot="1" x14ac:dyDescent="0.25">
      <c r="B62" s="44">
        <f t="shared" si="54"/>
        <v>57</v>
      </c>
      <c r="C62" s="58">
        <f t="shared" si="56"/>
        <v>46023</v>
      </c>
      <c r="D62" s="62">
        <f t="shared" si="57"/>
        <v>0</v>
      </c>
      <c r="E62" s="62">
        <f t="shared" si="15"/>
        <v>0</v>
      </c>
      <c r="F62" s="62">
        <f t="shared" si="58"/>
        <v>0</v>
      </c>
      <c r="G62" s="62">
        <f t="shared" si="16"/>
        <v>0</v>
      </c>
      <c r="H62" s="83">
        <f t="shared" si="59"/>
        <v>0</v>
      </c>
      <c r="I62" s="62">
        <f t="shared" si="60"/>
        <v>0</v>
      </c>
      <c r="K62" s="44">
        <f t="shared" si="55"/>
        <v>57</v>
      </c>
      <c r="L62" s="58">
        <f t="shared" si="61"/>
        <v>46023</v>
      </c>
      <c r="M62" s="62">
        <f t="shared" si="95"/>
        <v>0</v>
      </c>
      <c r="N62" s="62">
        <f t="shared" si="18"/>
        <v>0</v>
      </c>
      <c r="O62" s="62">
        <f t="shared" si="62"/>
        <v>0</v>
      </c>
      <c r="P62" s="62">
        <f t="shared" si="19"/>
        <v>0</v>
      </c>
      <c r="Q62" s="83">
        <f>IF(H62+G62&gt;0,0,IF((O62-P62)&gt;=$G$4+Summary!$P$8,$G$4+Summary!$P$8,O62-P62))</f>
        <v>0</v>
      </c>
      <c r="R62" s="62">
        <f t="shared" si="80"/>
        <v>0</v>
      </c>
      <c r="T62" s="44">
        <f t="shared" si="20"/>
        <v>57</v>
      </c>
      <c r="U62" s="58">
        <f t="shared" si="63"/>
        <v>46023</v>
      </c>
      <c r="V62" s="62">
        <f t="shared" si="96"/>
        <v>0</v>
      </c>
      <c r="W62" s="62">
        <f t="shared" si="22"/>
        <v>0</v>
      </c>
      <c r="X62" s="62">
        <f t="shared" si="64"/>
        <v>0</v>
      </c>
      <c r="Y62" s="62">
        <f t="shared" si="23"/>
        <v>0</v>
      </c>
      <c r="Z62" s="83">
        <f>IF(H62+Q62+P62+G62&gt;0,0,IF((X62-Y62)&gt;=$G$4+$P$4+Summary!$P$8,$G$4+$P$4+Summary!$P$8,X62-Y62))</f>
        <v>0</v>
      </c>
      <c r="AA62" s="62">
        <f t="shared" si="81"/>
        <v>0</v>
      </c>
      <c r="AC62" s="44">
        <f t="shared" si="24"/>
        <v>57</v>
      </c>
      <c r="AD62" s="58">
        <f t="shared" si="65"/>
        <v>46023</v>
      </c>
      <c r="AE62" s="62">
        <f t="shared" si="97"/>
        <v>0</v>
      </c>
      <c r="AF62" s="62">
        <f t="shared" si="26"/>
        <v>0</v>
      </c>
      <c r="AG62" s="62">
        <f t="shared" si="66"/>
        <v>0</v>
      </c>
      <c r="AH62" s="62">
        <f t="shared" si="27"/>
        <v>0</v>
      </c>
      <c r="AI62" s="83">
        <f>IF(H62+Q62+Z62+Y62+P62+G62&gt;0,0,IF((AG62-AH62)&gt;=$G$4+$P$4+$Y$4+Summary!$P$8,$G$4+$P$4+$Y$4+Summary!$P$8,AG62-AH62))</f>
        <v>0</v>
      </c>
      <c r="AJ62" s="62">
        <f t="shared" si="82"/>
        <v>0</v>
      </c>
      <c r="AL62" s="44">
        <f t="shared" si="28"/>
        <v>57</v>
      </c>
      <c r="AM62" s="58">
        <f t="shared" si="67"/>
        <v>46023</v>
      </c>
      <c r="AN62" s="62">
        <f t="shared" si="98"/>
        <v>0</v>
      </c>
      <c r="AO62" s="62">
        <f t="shared" si="30"/>
        <v>0</v>
      </c>
      <c r="AP62" s="62">
        <f t="shared" si="68"/>
        <v>0</v>
      </c>
      <c r="AQ62" s="62">
        <f t="shared" si="31"/>
        <v>0</v>
      </c>
      <c r="AR62" s="83">
        <f>IF(H62+Q62+Z62+AI62+AH62+Y62+P62+G62&gt;0,0,IF((AP62-AQ62)&gt;=$G$4+$P$4+$Y$4+$AH$4+Summary!$P$8,$G$4+$P$4+$Y$4+$AH$4+Summary!$P$8,AP62-AQ62))</f>
        <v>0</v>
      </c>
      <c r="AS62" s="62">
        <f t="shared" si="83"/>
        <v>0</v>
      </c>
      <c r="AU62" s="44">
        <f t="shared" si="32"/>
        <v>57</v>
      </c>
      <c r="AV62" s="58">
        <f t="shared" si="69"/>
        <v>46023</v>
      </c>
      <c r="AW62" s="62">
        <f t="shared" si="99"/>
        <v>0</v>
      </c>
      <c r="AX62" s="62">
        <f t="shared" si="34"/>
        <v>0</v>
      </c>
      <c r="AY62" s="62">
        <f t="shared" si="70"/>
        <v>0</v>
      </c>
      <c r="AZ62" s="62">
        <f t="shared" si="35"/>
        <v>0</v>
      </c>
      <c r="BA62" s="83">
        <f>IF(H62+Q62+Z62+AI62+AR62+AQ62+AH62+Y62+P62+G62&gt;0,0,IF((AY62-AZ62)&gt;=$G$4+$P$4+$Y$4+$AH$4+$AQ$4+Summary!$P$8,$G$4+$P$4+$Y$4+$AH$4+$AQ$4+Summary!$P$8,AY62-AZ62))</f>
        <v>0</v>
      </c>
      <c r="BB62" s="62">
        <f t="shared" si="84"/>
        <v>0</v>
      </c>
      <c r="BD62" s="44">
        <f t="shared" si="36"/>
        <v>57</v>
      </c>
      <c r="BE62" s="58">
        <f t="shared" si="71"/>
        <v>46023</v>
      </c>
      <c r="BF62" s="62" t="e">
        <f t="shared" si="100"/>
        <v>#VALUE!</v>
      </c>
      <c r="BG62" s="62">
        <f t="shared" si="38"/>
        <v>0</v>
      </c>
      <c r="BH62" s="62" t="e">
        <f t="shared" si="72"/>
        <v>#VALUE!</v>
      </c>
      <c r="BI62" s="62" t="e">
        <f t="shared" si="39"/>
        <v>#VALUE!</v>
      </c>
      <c r="BJ62" s="83" t="e">
        <f>IF(H62+Q62+Z62+AI62+AR62+BA62+AZ62+AQ62+AH62+Y62+P62+G62&gt;0,0,IF((BH62-BI62)&gt;=$G$4+$P$4+$Y$4+$AH$4+$AQ$4+$AZ$4+Summary!$P$8,$G$4+$P$4+$Y$4+$AH$4+$AQ$4+$AZ$4+Summary!$P$8,BH62-BI62))</f>
        <v>#VALUE!</v>
      </c>
      <c r="BK62" s="62" t="e">
        <f t="shared" si="85"/>
        <v>#VALUE!</v>
      </c>
      <c r="BM62" s="44">
        <f t="shared" si="40"/>
        <v>57</v>
      </c>
      <c r="BN62" s="58">
        <f t="shared" si="73"/>
        <v>46023</v>
      </c>
      <c r="BO62" s="62" t="e">
        <f t="shared" si="101"/>
        <v>#VALUE!</v>
      </c>
      <c r="BP62" s="62">
        <f t="shared" si="42"/>
        <v>0</v>
      </c>
      <c r="BQ62" s="62" t="e">
        <f t="shared" si="74"/>
        <v>#VALUE!</v>
      </c>
      <c r="BR62" s="62" t="e">
        <f t="shared" si="43"/>
        <v>#VALUE!</v>
      </c>
      <c r="BS62" s="83" t="e">
        <f>IF(H62+Q62+Z62+AI62+AR62+BA62+BJ62+BI62+AZ62+AQ62+AH62+Y62+P62+G62&gt;0,0,IF((BQ62-BR62)&gt;=$G$4+$P$4+$Y$4+$AH$4+$AQ$4+$AZ$4+$BI$4+Summary!$P$8,$G$4+$P$4+$Y$4+$AH$4+$AQ$4+$AZ$4+$BI$4+Summary!$P$8,BQ62-BR62))</f>
        <v>#VALUE!</v>
      </c>
      <c r="BT62" s="62" t="e">
        <f t="shared" si="86"/>
        <v>#VALUE!</v>
      </c>
      <c r="BV62" s="44">
        <f t="shared" si="44"/>
        <v>57</v>
      </c>
      <c r="BW62" s="58">
        <f t="shared" si="75"/>
        <v>46023</v>
      </c>
      <c r="BX62" s="62" t="e">
        <f t="shared" si="102"/>
        <v>#VALUE!</v>
      </c>
      <c r="BY62" s="62">
        <f t="shared" si="46"/>
        <v>0</v>
      </c>
      <c r="BZ62" s="62" t="e">
        <f t="shared" si="76"/>
        <v>#VALUE!</v>
      </c>
      <c r="CA62" s="62" t="e">
        <f t="shared" si="47"/>
        <v>#VALUE!</v>
      </c>
      <c r="CB62" s="83" t="e">
        <f>IF(H62+Q62+Z62+AI62+AR62+BA62+BJ62+BS62+BR62+BI62+AZ62+AQ62+AH62+Y62+P62+G62&gt;0,0,IF((BZ62-CA62)&gt;=$G$4+$P$4+$Y$4+$AH$4+$AQ$4+$AZ$4+$BI$4+$BR$4+Summary!$P$8,$G$4+$P$4+$Y$4+$AH$4+$AQ$4+$AZ$4+$BI$4+$BR$4+Summary!$P$8,BZ62-CA62))</f>
        <v>#VALUE!</v>
      </c>
      <c r="CC62" s="62" t="e">
        <f t="shared" si="87"/>
        <v>#VALUE!</v>
      </c>
      <c r="CE62" s="44">
        <f t="shared" si="48"/>
        <v>57</v>
      </c>
      <c r="CF62" s="58">
        <f t="shared" si="77"/>
        <v>46023</v>
      </c>
      <c r="CG62" s="62" t="e">
        <f t="shared" si="103"/>
        <v>#VALUE!</v>
      </c>
      <c r="CH62" s="62">
        <f t="shared" si="50"/>
        <v>0</v>
      </c>
      <c r="CI62" s="62" t="e">
        <f t="shared" si="78"/>
        <v>#VALUE!</v>
      </c>
      <c r="CJ62" s="62" t="e">
        <f t="shared" si="51"/>
        <v>#VALUE!</v>
      </c>
      <c r="CK62" s="83" t="e">
        <f>IF(H62+Q62+Z62+AI62+AR62+BA62+BJ62+BS62+CB62+CA62+BR62+BI62+AZ62+AQ62+AH62+Y62+P62+G62&gt;0,0,IF((CI62-CJ62)&gt;=$G$4+$P$4+$Y$4+$AH$4+$AQ$4+$AZ$4+$BI$4+$BR$4+$CA$4+Summary!$P$8,$G$4+$P$4+$Y$4+$AH$4+$AQ$4+$AZ$4+$BI$4+$BR$4+$CA$4+Summary!$P$8,CI62-CJ62))</f>
        <v>#VALUE!</v>
      </c>
      <c r="CL62" s="62" t="e">
        <f t="shared" si="88"/>
        <v>#VALUE!</v>
      </c>
      <c r="CN62" s="44">
        <f t="shared" si="52"/>
        <v>57</v>
      </c>
      <c r="CO62" s="58">
        <f t="shared" si="79"/>
        <v>46023</v>
      </c>
      <c r="CP62" s="62" t="e">
        <f t="shared" si="89"/>
        <v>#VALUE!</v>
      </c>
      <c r="CQ62" s="62">
        <f t="shared" si="90"/>
        <v>0</v>
      </c>
      <c r="CR62" s="62" t="e">
        <f t="shared" si="91"/>
        <v>#VALUE!</v>
      </c>
      <c r="CS62" s="62" t="e">
        <f t="shared" si="92"/>
        <v>#VALUE!</v>
      </c>
      <c r="CT62" s="62" t="e">
        <f t="shared" si="93"/>
        <v>#VALUE!</v>
      </c>
      <c r="CU62" s="62" t="e">
        <f t="shared" si="94"/>
        <v>#VALUE!</v>
      </c>
      <c r="CV62" s="84">
        <f t="shared" si="53"/>
        <v>46023</v>
      </c>
    </row>
    <row r="63" spans="2:100" ht="20" customHeight="1" thickBot="1" x14ac:dyDescent="0.25">
      <c r="B63" s="44">
        <f t="shared" si="54"/>
        <v>58</v>
      </c>
      <c r="C63" s="58">
        <f t="shared" si="56"/>
        <v>46054</v>
      </c>
      <c r="D63" s="62">
        <f t="shared" si="57"/>
        <v>0</v>
      </c>
      <c r="E63" s="62">
        <f t="shared" si="15"/>
        <v>0</v>
      </c>
      <c r="F63" s="62">
        <f t="shared" si="58"/>
        <v>0</v>
      </c>
      <c r="G63" s="62">
        <f t="shared" si="16"/>
        <v>0</v>
      </c>
      <c r="H63" s="83">
        <f t="shared" si="59"/>
        <v>0</v>
      </c>
      <c r="I63" s="62">
        <f t="shared" si="60"/>
        <v>0</v>
      </c>
      <c r="K63" s="44">
        <f t="shared" si="55"/>
        <v>58</v>
      </c>
      <c r="L63" s="58">
        <f t="shared" si="61"/>
        <v>46054</v>
      </c>
      <c r="M63" s="62">
        <f t="shared" si="95"/>
        <v>0</v>
      </c>
      <c r="N63" s="62">
        <f t="shared" si="18"/>
        <v>0</v>
      </c>
      <c r="O63" s="62">
        <f t="shared" si="62"/>
        <v>0</v>
      </c>
      <c r="P63" s="62">
        <f t="shared" si="19"/>
        <v>0</v>
      </c>
      <c r="Q63" s="83">
        <f>IF(H63+G63&gt;0,0,IF((O63-P63)&gt;=$G$4+Summary!$P$8,$G$4+Summary!$P$8,O63-P63))</f>
        <v>0</v>
      </c>
      <c r="R63" s="62">
        <f t="shared" si="80"/>
        <v>0</v>
      </c>
      <c r="T63" s="44">
        <f t="shared" si="20"/>
        <v>58</v>
      </c>
      <c r="U63" s="58">
        <f t="shared" si="63"/>
        <v>46054</v>
      </c>
      <c r="V63" s="62">
        <f t="shared" si="96"/>
        <v>0</v>
      </c>
      <c r="W63" s="62">
        <f t="shared" si="22"/>
        <v>0</v>
      </c>
      <c r="X63" s="62">
        <f t="shared" si="64"/>
        <v>0</v>
      </c>
      <c r="Y63" s="62">
        <f t="shared" si="23"/>
        <v>0</v>
      </c>
      <c r="Z63" s="83">
        <f>IF(H63+Q63+P63+G63&gt;0,0,IF((X63-Y63)&gt;=$G$4+$P$4+Summary!$P$8,$G$4+$P$4+Summary!$P$8,X63-Y63))</f>
        <v>0</v>
      </c>
      <c r="AA63" s="62">
        <f t="shared" si="81"/>
        <v>0</v>
      </c>
      <c r="AC63" s="44">
        <f t="shared" si="24"/>
        <v>58</v>
      </c>
      <c r="AD63" s="58">
        <f t="shared" si="65"/>
        <v>46054</v>
      </c>
      <c r="AE63" s="62">
        <f t="shared" si="97"/>
        <v>0</v>
      </c>
      <c r="AF63" s="62">
        <f t="shared" si="26"/>
        <v>0</v>
      </c>
      <c r="AG63" s="62">
        <f t="shared" si="66"/>
        <v>0</v>
      </c>
      <c r="AH63" s="62">
        <f t="shared" si="27"/>
        <v>0</v>
      </c>
      <c r="AI63" s="83">
        <f>IF(H63+Q63+Z63+Y63+P63+G63&gt;0,0,IF((AG63-AH63)&gt;=$G$4+$P$4+$Y$4+Summary!$P$8,$G$4+$P$4+$Y$4+Summary!$P$8,AG63-AH63))</f>
        <v>0</v>
      </c>
      <c r="AJ63" s="62">
        <f t="shared" si="82"/>
        <v>0</v>
      </c>
      <c r="AL63" s="44">
        <f t="shared" si="28"/>
        <v>58</v>
      </c>
      <c r="AM63" s="58">
        <f t="shared" si="67"/>
        <v>46054</v>
      </c>
      <c r="AN63" s="62">
        <f t="shared" si="98"/>
        <v>0</v>
      </c>
      <c r="AO63" s="62">
        <f t="shared" si="30"/>
        <v>0</v>
      </c>
      <c r="AP63" s="62">
        <f t="shared" si="68"/>
        <v>0</v>
      </c>
      <c r="AQ63" s="62">
        <f t="shared" si="31"/>
        <v>0</v>
      </c>
      <c r="AR63" s="83">
        <f>IF(H63+Q63+Z63+AI63+AH63+Y63+P63+G63&gt;0,0,IF((AP63-AQ63)&gt;=$G$4+$P$4+$Y$4+$AH$4+Summary!$P$8,$G$4+$P$4+$Y$4+$AH$4+Summary!$P$8,AP63-AQ63))</f>
        <v>0</v>
      </c>
      <c r="AS63" s="62">
        <f t="shared" si="83"/>
        <v>0</v>
      </c>
      <c r="AU63" s="44">
        <f t="shared" si="32"/>
        <v>58</v>
      </c>
      <c r="AV63" s="58">
        <f t="shared" si="69"/>
        <v>46054</v>
      </c>
      <c r="AW63" s="62">
        <f t="shared" si="99"/>
        <v>0</v>
      </c>
      <c r="AX63" s="62">
        <f t="shared" si="34"/>
        <v>0</v>
      </c>
      <c r="AY63" s="62">
        <f t="shared" si="70"/>
        <v>0</v>
      </c>
      <c r="AZ63" s="62">
        <f t="shared" si="35"/>
        <v>0</v>
      </c>
      <c r="BA63" s="83">
        <f>IF(H63+Q63+Z63+AI63+AR63+AQ63+AH63+Y63+P63+G63&gt;0,0,IF((AY63-AZ63)&gt;=$G$4+$P$4+$Y$4+$AH$4+$AQ$4+Summary!$P$8,$G$4+$P$4+$Y$4+$AH$4+$AQ$4+Summary!$P$8,AY63-AZ63))</f>
        <v>0</v>
      </c>
      <c r="BB63" s="62">
        <f t="shared" si="84"/>
        <v>0</v>
      </c>
      <c r="BD63" s="44">
        <f t="shared" si="36"/>
        <v>58</v>
      </c>
      <c r="BE63" s="58">
        <f t="shared" si="71"/>
        <v>46054</v>
      </c>
      <c r="BF63" s="62" t="e">
        <f t="shared" si="100"/>
        <v>#VALUE!</v>
      </c>
      <c r="BG63" s="62">
        <f t="shared" si="38"/>
        <v>0</v>
      </c>
      <c r="BH63" s="62" t="e">
        <f t="shared" si="72"/>
        <v>#VALUE!</v>
      </c>
      <c r="BI63" s="62" t="e">
        <f t="shared" si="39"/>
        <v>#VALUE!</v>
      </c>
      <c r="BJ63" s="83" t="e">
        <f>IF(H63+Q63+Z63+AI63+AR63+BA63+AZ63+AQ63+AH63+Y63+P63+G63&gt;0,0,IF((BH63-BI63)&gt;=$G$4+$P$4+$Y$4+$AH$4+$AQ$4+$AZ$4+Summary!$P$8,$G$4+$P$4+$Y$4+$AH$4+$AQ$4+$AZ$4+Summary!$P$8,BH63-BI63))</f>
        <v>#VALUE!</v>
      </c>
      <c r="BK63" s="62" t="e">
        <f t="shared" si="85"/>
        <v>#VALUE!</v>
      </c>
      <c r="BM63" s="44">
        <f t="shared" si="40"/>
        <v>58</v>
      </c>
      <c r="BN63" s="58">
        <f t="shared" si="73"/>
        <v>46054</v>
      </c>
      <c r="BO63" s="62" t="e">
        <f t="shared" si="101"/>
        <v>#VALUE!</v>
      </c>
      <c r="BP63" s="62">
        <f t="shared" si="42"/>
        <v>0</v>
      </c>
      <c r="BQ63" s="62" t="e">
        <f t="shared" si="74"/>
        <v>#VALUE!</v>
      </c>
      <c r="BR63" s="62" t="e">
        <f t="shared" si="43"/>
        <v>#VALUE!</v>
      </c>
      <c r="BS63" s="83" t="e">
        <f>IF(H63+Q63+Z63+AI63+AR63+BA63+BJ63+BI63+AZ63+AQ63+AH63+Y63+P63+G63&gt;0,0,IF((BQ63-BR63)&gt;=$G$4+$P$4+$Y$4+$AH$4+$AQ$4+$AZ$4+$BI$4+Summary!$P$8,$G$4+$P$4+$Y$4+$AH$4+$AQ$4+$AZ$4+$BI$4+Summary!$P$8,BQ63-BR63))</f>
        <v>#VALUE!</v>
      </c>
      <c r="BT63" s="62" t="e">
        <f t="shared" si="86"/>
        <v>#VALUE!</v>
      </c>
      <c r="BV63" s="44">
        <f t="shared" si="44"/>
        <v>58</v>
      </c>
      <c r="BW63" s="58">
        <f t="shared" si="75"/>
        <v>46054</v>
      </c>
      <c r="BX63" s="62" t="e">
        <f t="shared" si="102"/>
        <v>#VALUE!</v>
      </c>
      <c r="BY63" s="62">
        <f t="shared" si="46"/>
        <v>0</v>
      </c>
      <c r="BZ63" s="62" t="e">
        <f t="shared" si="76"/>
        <v>#VALUE!</v>
      </c>
      <c r="CA63" s="62" t="e">
        <f t="shared" si="47"/>
        <v>#VALUE!</v>
      </c>
      <c r="CB63" s="83" t="e">
        <f>IF(H63+Q63+Z63+AI63+AR63+BA63+BJ63+BS63+BR63+BI63+AZ63+AQ63+AH63+Y63+P63+G63&gt;0,0,IF((BZ63-CA63)&gt;=$G$4+$P$4+$Y$4+$AH$4+$AQ$4+$AZ$4+$BI$4+$BR$4+Summary!$P$8,$G$4+$P$4+$Y$4+$AH$4+$AQ$4+$AZ$4+$BI$4+$BR$4+Summary!$P$8,BZ63-CA63))</f>
        <v>#VALUE!</v>
      </c>
      <c r="CC63" s="62" t="e">
        <f t="shared" si="87"/>
        <v>#VALUE!</v>
      </c>
      <c r="CE63" s="44">
        <f t="shared" si="48"/>
        <v>58</v>
      </c>
      <c r="CF63" s="58">
        <f t="shared" si="77"/>
        <v>46054</v>
      </c>
      <c r="CG63" s="62" t="e">
        <f t="shared" si="103"/>
        <v>#VALUE!</v>
      </c>
      <c r="CH63" s="62">
        <f t="shared" si="50"/>
        <v>0</v>
      </c>
      <c r="CI63" s="62" t="e">
        <f t="shared" si="78"/>
        <v>#VALUE!</v>
      </c>
      <c r="CJ63" s="62" t="e">
        <f t="shared" si="51"/>
        <v>#VALUE!</v>
      </c>
      <c r="CK63" s="83" t="e">
        <f>IF(H63+Q63+Z63+AI63+AR63+BA63+BJ63+BS63+CB63+CA63+BR63+BI63+AZ63+AQ63+AH63+Y63+P63+G63&gt;0,0,IF((CI63-CJ63)&gt;=$G$4+$P$4+$Y$4+$AH$4+$AQ$4+$AZ$4+$BI$4+$BR$4+$CA$4+Summary!$P$8,$G$4+$P$4+$Y$4+$AH$4+$AQ$4+$AZ$4+$BI$4+$BR$4+$CA$4+Summary!$P$8,CI63-CJ63))</f>
        <v>#VALUE!</v>
      </c>
      <c r="CL63" s="62" t="e">
        <f t="shared" si="88"/>
        <v>#VALUE!</v>
      </c>
      <c r="CN63" s="44">
        <f t="shared" si="52"/>
        <v>58</v>
      </c>
      <c r="CO63" s="58">
        <f t="shared" si="79"/>
        <v>46054</v>
      </c>
      <c r="CP63" s="62" t="e">
        <f t="shared" si="89"/>
        <v>#VALUE!</v>
      </c>
      <c r="CQ63" s="62">
        <f t="shared" si="90"/>
        <v>0</v>
      </c>
      <c r="CR63" s="62" t="e">
        <f t="shared" si="91"/>
        <v>#VALUE!</v>
      </c>
      <c r="CS63" s="62" t="e">
        <f t="shared" si="92"/>
        <v>#VALUE!</v>
      </c>
      <c r="CT63" s="62" t="e">
        <f t="shared" si="93"/>
        <v>#VALUE!</v>
      </c>
      <c r="CU63" s="62" t="e">
        <f t="shared" si="94"/>
        <v>#VALUE!</v>
      </c>
      <c r="CV63" s="84">
        <f t="shared" si="53"/>
        <v>46054</v>
      </c>
    </row>
    <row r="64" spans="2:100" ht="20" customHeight="1" thickBot="1" x14ac:dyDescent="0.25">
      <c r="B64" s="44">
        <f t="shared" si="54"/>
        <v>59</v>
      </c>
      <c r="C64" s="58">
        <f t="shared" si="56"/>
        <v>46082</v>
      </c>
      <c r="D64" s="62">
        <f t="shared" si="57"/>
        <v>0</v>
      </c>
      <c r="E64" s="62">
        <f t="shared" si="15"/>
        <v>0</v>
      </c>
      <c r="F64" s="62">
        <f t="shared" si="58"/>
        <v>0</v>
      </c>
      <c r="G64" s="62">
        <f t="shared" si="16"/>
        <v>0</v>
      </c>
      <c r="H64" s="83">
        <f t="shared" si="59"/>
        <v>0</v>
      </c>
      <c r="I64" s="62">
        <f t="shared" si="60"/>
        <v>0</v>
      </c>
      <c r="K64" s="44">
        <f t="shared" si="55"/>
        <v>59</v>
      </c>
      <c r="L64" s="58">
        <f t="shared" si="61"/>
        <v>46082</v>
      </c>
      <c r="M64" s="62">
        <f t="shared" si="95"/>
        <v>0</v>
      </c>
      <c r="N64" s="62">
        <f t="shared" si="18"/>
        <v>0</v>
      </c>
      <c r="O64" s="62">
        <f t="shared" si="62"/>
        <v>0</v>
      </c>
      <c r="P64" s="62">
        <f t="shared" si="19"/>
        <v>0</v>
      </c>
      <c r="Q64" s="83">
        <f>IF(H64+G64&gt;0,0,IF((O64-P64)&gt;=$G$4+Summary!$P$8,$G$4+Summary!$P$8,O64-P64))</f>
        <v>0</v>
      </c>
      <c r="R64" s="62">
        <f t="shared" si="80"/>
        <v>0</v>
      </c>
      <c r="T64" s="44">
        <f t="shared" si="20"/>
        <v>59</v>
      </c>
      <c r="U64" s="58">
        <f t="shared" si="63"/>
        <v>46082</v>
      </c>
      <c r="V64" s="62">
        <f t="shared" si="96"/>
        <v>0</v>
      </c>
      <c r="W64" s="62">
        <f t="shared" si="22"/>
        <v>0</v>
      </c>
      <c r="X64" s="62">
        <f t="shared" si="64"/>
        <v>0</v>
      </c>
      <c r="Y64" s="62">
        <f t="shared" si="23"/>
        <v>0</v>
      </c>
      <c r="Z64" s="83">
        <f>IF(H64+Q64+P64+G64&gt;0,0,IF((X64-Y64)&gt;=$G$4+$P$4+Summary!$P$8,$G$4+$P$4+Summary!$P$8,X64-Y64))</f>
        <v>0</v>
      </c>
      <c r="AA64" s="62">
        <f t="shared" si="81"/>
        <v>0</v>
      </c>
      <c r="AC64" s="44">
        <f t="shared" si="24"/>
        <v>59</v>
      </c>
      <c r="AD64" s="58">
        <f t="shared" si="65"/>
        <v>46082</v>
      </c>
      <c r="AE64" s="62">
        <f t="shared" si="97"/>
        <v>0</v>
      </c>
      <c r="AF64" s="62">
        <f t="shared" si="26"/>
        <v>0</v>
      </c>
      <c r="AG64" s="62">
        <f t="shared" si="66"/>
        <v>0</v>
      </c>
      <c r="AH64" s="62">
        <f t="shared" si="27"/>
        <v>0</v>
      </c>
      <c r="AI64" s="83">
        <f>IF(H64+Q64+Z64+Y64+P64+G64&gt;0,0,IF((AG64-AH64)&gt;=$G$4+$P$4+$Y$4+Summary!$P$8,$G$4+$P$4+$Y$4+Summary!$P$8,AG64-AH64))</f>
        <v>0</v>
      </c>
      <c r="AJ64" s="62">
        <f t="shared" si="82"/>
        <v>0</v>
      </c>
      <c r="AL64" s="44">
        <f t="shared" si="28"/>
        <v>59</v>
      </c>
      <c r="AM64" s="58">
        <f t="shared" si="67"/>
        <v>46082</v>
      </c>
      <c r="AN64" s="62">
        <f t="shared" si="98"/>
        <v>0</v>
      </c>
      <c r="AO64" s="62">
        <f t="shared" si="30"/>
        <v>0</v>
      </c>
      <c r="AP64" s="62">
        <f t="shared" si="68"/>
        <v>0</v>
      </c>
      <c r="AQ64" s="62">
        <f t="shared" si="31"/>
        <v>0</v>
      </c>
      <c r="AR64" s="83">
        <f>IF(H64+Q64+Z64+AI64+AH64+Y64+P64+G64&gt;0,0,IF((AP64-AQ64)&gt;=$G$4+$P$4+$Y$4+$AH$4+Summary!$P$8,$G$4+$P$4+$Y$4+$AH$4+Summary!$P$8,AP64-AQ64))</f>
        <v>0</v>
      </c>
      <c r="AS64" s="62">
        <f t="shared" si="83"/>
        <v>0</v>
      </c>
      <c r="AU64" s="44">
        <f t="shared" si="32"/>
        <v>59</v>
      </c>
      <c r="AV64" s="58">
        <f t="shared" si="69"/>
        <v>46082</v>
      </c>
      <c r="AW64" s="62">
        <f t="shared" si="99"/>
        <v>0</v>
      </c>
      <c r="AX64" s="62">
        <f t="shared" si="34"/>
        <v>0</v>
      </c>
      <c r="AY64" s="62">
        <f t="shared" si="70"/>
        <v>0</v>
      </c>
      <c r="AZ64" s="62">
        <f t="shared" si="35"/>
        <v>0</v>
      </c>
      <c r="BA64" s="83">
        <f>IF(H64+Q64+Z64+AI64+AR64+AQ64+AH64+Y64+P64+G64&gt;0,0,IF((AY64-AZ64)&gt;=$G$4+$P$4+$Y$4+$AH$4+$AQ$4+Summary!$P$8,$G$4+$P$4+$Y$4+$AH$4+$AQ$4+Summary!$P$8,AY64-AZ64))</f>
        <v>0</v>
      </c>
      <c r="BB64" s="62">
        <f t="shared" si="84"/>
        <v>0</v>
      </c>
      <c r="BD64" s="44">
        <f t="shared" si="36"/>
        <v>59</v>
      </c>
      <c r="BE64" s="58">
        <f t="shared" si="71"/>
        <v>46082</v>
      </c>
      <c r="BF64" s="62" t="e">
        <f t="shared" si="100"/>
        <v>#VALUE!</v>
      </c>
      <c r="BG64" s="62">
        <f t="shared" si="38"/>
        <v>0</v>
      </c>
      <c r="BH64" s="62" t="e">
        <f t="shared" si="72"/>
        <v>#VALUE!</v>
      </c>
      <c r="BI64" s="62" t="e">
        <f t="shared" si="39"/>
        <v>#VALUE!</v>
      </c>
      <c r="BJ64" s="83" t="e">
        <f>IF(H64+Q64+Z64+AI64+AR64+BA64+AZ64+AQ64+AH64+Y64+P64+G64&gt;0,0,IF((BH64-BI64)&gt;=$G$4+$P$4+$Y$4+$AH$4+$AQ$4+$AZ$4+Summary!$P$8,$G$4+$P$4+$Y$4+$AH$4+$AQ$4+$AZ$4+Summary!$P$8,BH64-BI64))</f>
        <v>#VALUE!</v>
      </c>
      <c r="BK64" s="62" t="e">
        <f t="shared" si="85"/>
        <v>#VALUE!</v>
      </c>
      <c r="BM64" s="44">
        <f t="shared" si="40"/>
        <v>59</v>
      </c>
      <c r="BN64" s="58">
        <f t="shared" si="73"/>
        <v>46082</v>
      </c>
      <c r="BO64" s="62" t="e">
        <f t="shared" si="101"/>
        <v>#VALUE!</v>
      </c>
      <c r="BP64" s="62">
        <f t="shared" si="42"/>
        <v>0</v>
      </c>
      <c r="BQ64" s="62" t="e">
        <f t="shared" si="74"/>
        <v>#VALUE!</v>
      </c>
      <c r="BR64" s="62" t="e">
        <f t="shared" si="43"/>
        <v>#VALUE!</v>
      </c>
      <c r="BS64" s="83" t="e">
        <f>IF(H64+Q64+Z64+AI64+AR64+BA64+BJ64+BI64+AZ64+AQ64+AH64+Y64+P64+G64&gt;0,0,IF((BQ64-BR64)&gt;=$G$4+$P$4+$Y$4+$AH$4+$AQ$4+$AZ$4+$BI$4+Summary!$P$8,$G$4+$P$4+$Y$4+$AH$4+$AQ$4+$AZ$4+$BI$4+Summary!$P$8,BQ64-BR64))</f>
        <v>#VALUE!</v>
      </c>
      <c r="BT64" s="62" t="e">
        <f t="shared" si="86"/>
        <v>#VALUE!</v>
      </c>
      <c r="BV64" s="44">
        <f t="shared" si="44"/>
        <v>59</v>
      </c>
      <c r="BW64" s="58">
        <f t="shared" si="75"/>
        <v>46082</v>
      </c>
      <c r="BX64" s="62" t="e">
        <f t="shared" si="102"/>
        <v>#VALUE!</v>
      </c>
      <c r="BY64" s="62">
        <f t="shared" si="46"/>
        <v>0</v>
      </c>
      <c r="BZ64" s="62" t="e">
        <f t="shared" si="76"/>
        <v>#VALUE!</v>
      </c>
      <c r="CA64" s="62" t="e">
        <f t="shared" si="47"/>
        <v>#VALUE!</v>
      </c>
      <c r="CB64" s="83" t="e">
        <f>IF(H64+Q64+Z64+AI64+AR64+BA64+BJ64+BS64+BR64+BI64+AZ64+AQ64+AH64+Y64+P64+G64&gt;0,0,IF((BZ64-CA64)&gt;=$G$4+$P$4+$Y$4+$AH$4+$AQ$4+$AZ$4+$BI$4+$BR$4+Summary!$P$8,$G$4+$P$4+$Y$4+$AH$4+$AQ$4+$AZ$4+$BI$4+$BR$4+Summary!$P$8,BZ64-CA64))</f>
        <v>#VALUE!</v>
      </c>
      <c r="CC64" s="62" t="e">
        <f t="shared" si="87"/>
        <v>#VALUE!</v>
      </c>
      <c r="CE64" s="44">
        <f t="shared" si="48"/>
        <v>59</v>
      </c>
      <c r="CF64" s="58">
        <f t="shared" si="77"/>
        <v>46082</v>
      </c>
      <c r="CG64" s="62" t="e">
        <f t="shared" si="103"/>
        <v>#VALUE!</v>
      </c>
      <c r="CH64" s="62">
        <f t="shared" si="50"/>
        <v>0</v>
      </c>
      <c r="CI64" s="62" t="e">
        <f t="shared" si="78"/>
        <v>#VALUE!</v>
      </c>
      <c r="CJ64" s="62" t="e">
        <f t="shared" si="51"/>
        <v>#VALUE!</v>
      </c>
      <c r="CK64" s="83" t="e">
        <f>IF(H64+Q64+Z64+AI64+AR64+BA64+BJ64+BS64+CB64+CA64+BR64+BI64+AZ64+AQ64+AH64+Y64+P64+G64&gt;0,0,IF((CI64-CJ64)&gt;=$G$4+$P$4+$Y$4+$AH$4+$AQ$4+$AZ$4+$BI$4+$BR$4+$CA$4+Summary!$P$8,$G$4+$P$4+$Y$4+$AH$4+$AQ$4+$AZ$4+$BI$4+$BR$4+$CA$4+Summary!$P$8,CI64-CJ64))</f>
        <v>#VALUE!</v>
      </c>
      <c r="CL64" s="62" t="e">
        <f t="shared" si="88"/>
        <v>#VALUE!</v>
      </c>
      <c r="CN64" s="44">
        <f t="shared" si="52"/>
        <v>59</v>
      </c>
      <c r="CO64" s="58">
        <f t="shared" si="79"/>
        <v>46082</v>
      </c>
      <c r="CP64" s="62" t="e">
        <f t="shared" si="89"/>
        <v>#VALUE!</v>
      </c>
      <c r="CQ64" s="62">
        <f t="shared" si="90"/>
        <v>0</v>
      </c>
      <c r="CR64" s="62" t="e">
        <f t="shared" si="91"/>
        <v>#VALUE!</v>
      </c>
      <c r="CS64" s="62" t="e">
        <f t="shared" si="92"/>
        <v>#VALUE!</v>
      </c>
      <c r="CT64" s="62" t="e">
        <f t="shared" si="93"/>
        <v>#VALUE!</v>
      </c>
      <c r="CU64" s="62" t="e">
        <f t="shared" si="94"/>
        <v>#VALUE!</v>
      </c>
      <c r="CV64" s="84">
        <f t="shared" si="53"/>
        <v>46082</v>
      </c>
    </row>
    <row r="65" spans="2:100" ht="20" customHeight="1" thickBot="1" x14ac:dyDescent="0.25">
      <c r="B65" s="44">
        <f t="shared" si="54"/>
        <v>60</v>
      </c>
      <c r="C65" s="58">
        <f t="shared" si="56"/>
        <v>46113</v>
      </c>
      <c r="D65" s="62">
        <f t="shared" si="57"/>
        <v>0</v>
      </c>
      <c r="E65" s="62">
        <f t="shared" si="15"/>
        <v>0</v>
      </c>
      <c r="F65" s="62">
        <f t="shared" si="58"/>
        <v>0</v>
      </c>
      <c r="G65" s="62">
        <f t="shared" si="16"/>
        <v>0</v>
      </c>
      <c r="H65" s="83">
        <f t="shared" si="59"/>
        <v>0</v>
      </c>
      <c r="I65" s="62">
        <f t="shared" si="60"/>
        <v>0</v>
      </c>
      <c r="K65" s="44">
        <f t="shared" si="55"/>
        <v>60</v>
      </c>
      <c r="L65" s="58">
        <f t="shared" si="61"/>
        <v>46113</v>
      </c>
      <c r="M65" s="62">
        <f t="shared" si="95"/>
        <v>0</v>
      </c>
      <c r="N65" s="62">
        <f t="shared" si="18"/>
        <v>0</v>
      </c>
      <c r="O65" s="62">
        <f t="shared" si="62"/>
        <v>0</v>
      </c>
      <c r="P65" s="62">
        <f t="shared" si="19"/>
        <v>0</v>
      </c>
      <c r="Q65" s="83">
        <f>IF(H65+G65&gt;0,0,IF((O65-P65)&gt;=$G$4+Summary!$P$8,$G$4+Summary!$P$8,O65-P65))</f>
        <v>0</v>
      </c>
      <c r="R65" s="62">
        <f t="shared" si="80"/>
        <v>0</v>
      </c>
      <c r="T65" s="44">
        <f t="shared" si="20"/>
        <v>60</v>
      </c>
      <c r="U65" s="58">
        <f t="shared" si="63"/>
        <v>46113</v>
      </c>
      <c r="V65" s="62">
        <f t="shared" si="96"/>
        <v>0</v>
      </c>
      <c r="W65" s="62">
        <f t="shared" si="22"/>
        <v>0</v>
      </c>
      <c r="X65" s="62">
        <f t="shared" si="64"/>
        <v>0</v>
      </c>
      <c r="Y65" s="62">
        <f t="shared" si="23"/>
        <v>0</v>
      </c>
      <c r="Z65" s="83">
        <f>IF(H65+Q65+P65+G65&gt;0,0,IF((X65-Y65)&gt;=$G$4+$P$4+Summary!$P$8,$G$4+$P$4+Summary!$P$8,X65-Y65))</f>
        <v>0</v>
      </c>
      <c r="AA65" s="62">
        <f t="shared" si="81"/>
        <v>0</v>
      </c>
      <c r="AC65" s="44">
        <f t="shared" si="24"/>
        <v>60</v>
      </c>
      <c r="AD65" s="58">
        <f t="shared" si="65"/>
        <v>46113</v>
      </c>
      <c r="AE65" s="62">
        <f t="shared" si="97"/>
        <v>0</v>
      </c>
      <c r="AF65" s="62">
        <f t="shared" si="26"/>
        <v>0</v>
      </c>
      <c r="AG65" s="62">
        <f t="shared" si="66"/>
        <v>0</v>
      </c>
      <c r="AH65" s="62">
        <f t="shared" si="27"/>
        <v>0</v>
      </c>
      <c r="AI65" s="83">
        <f>IF(H65+Q65+Z65+Y65+P65+G65&gt;0,0,IF((AG65-AH65)&gt;=$G$4+$P$4+$Y$4+Summary!$P$8,$G$4+$P$4+$Y$4+Summary!$P$8,AG65-AH65))</f>
        <v>0</v>
      </c>
      <c r="AJ65" s="62">
        <f t="shared" si="82"/>
        <v>0</v>
      </c>
      <c r="AL65" s="44">
        <f t="shared" si="28"/>
        <v>60</v>
      </c>
      <c r="AM65" s="58">
        <f t="shared" si="67"/>
        <v>46113</v>
      </c>
      <c r="AN65" s="62">
        <f t="shared" si="98"/>
        <v>0</v>
      </c>
      <c r="AO65" s="62">
        <f t="shared" si="30"/>
        <v>0</v>
      </c>
      <c r="AP65" s="62">
        <f t="shared" si="68"/>
        <v>0</v>
      </c>
      <c r="AQ65" s="62">
        <f t="shared" si="31"/>
        <v>0</v>
      </c>
      <c r="AR65" s="83">
        <f>IF(H65+Q65+Z65+AI65+AH65+Y65+P65+G65&gt;0,0,IF((AP65-AQ65)&gt;=$G$4+$P$4+$Y$4+$AH$4+Summary!$P$8,$G$4+$P$4+$Y$4+$AH$4+Summary!$P$8,AP65-AQ65))</f>
        <v>0</v>
      </c>
      <c r="AS65" s="62">
        <f t="shared" si="83"/>
        <v>0</v>
      </c>
      <c r="AU65" s="44">
        <f t="shared" si="32"/>
        <v>60</v>
      </c>
      <c r="AV65" s="58">
        <f t="shared" si="69"/>
        <v>46113</v>
      </c>
      <c r="AW65" s="62">
        <f t="shared" si="99"/>
        <v>0</v>
      </c>
      <c r="AX65" s="62">
        <f t="shared" si="34"/>
        <v>0</v>
      </c>
      <c r="AY65" s="62">
        <f t="shared" si="70"/>
        <v>0</v>
      </c>
      <c r="AZ65" s="62">
        <f t="shared" si="35"/>
        <v>0</v>
      </c>
      <c r="BA65" s="83">
        <f>IF(H65+Q65+Z65+AI65+AR65+AQ65+AH65+Y65+P65+G65&gt;0,0,IF((AY65-AZ65)&gt;=$G$4+$P$4+$Y$4+$AH$4+$AQ$4+Summary!$P$8,$G$4+$P$4+$Y$4+$AH$4+$AQ$4+Summary!$P$8,AY65-AZ65))</f>
        <v>0</v>
      </c>
      <c r="BB65" s="62">
        <f t="shared" si="84"/>
        <v>0</v>
      </c>
      <c r="BD65" s="44">
        <f t="shared" si="36"/>
        <v>60</v>
      </c>
      <c r="BE65" s="58">
        <f t="shared" si="71"/>
        <v>46113</v>
      </c>
      <c r="BF65" s="62" t="e">
        <f t="shared" si="100"/>
        <v>#VALUE!</v>
      </c>
      <c r="BG65" s="62">
        <f t="shared" si="38"/>
        <v>0</v>
      </c>
      <c r="BH65" s="62" t="e">
        <f t="shared" si="72"/>
        <v>#VALUE!</v>
      </c>
      <c r="BI65" s="62" t="e">
        <f t="shared" si="39"/>
        <v>#VALUE!</v>
      </c>
      <c r="BJ65" s="83" t="e">
        <f>IF(H65+Q65+Z65+AI65+AR65+BA65+AZ65+AQ65+AH65+Y65+P65+G65&gt;0,0,IF((BH65-BI65)&gt;=$G$4+$P$4+$Y$4+$AH$4+$AQ$4+$AZ$4+Summary!$P$8,$G$4+$P$4+$Y$4+$AH$4+$AQ$4+$AZ$4+Summary!$P$8,BH65-BI65))</f>
        <v>#VALUE!</v>
      </c>
      <c r="BK65" s="62" t="e">
        <f t="shared" si="85"/>
        <v>#VALUE!</v>
      </c>
      <c r="BM65" s="44">
        <f t="shared" si="40"/>
        <v>60</v>
      </c>
      <c r="BN65" s="58">
        <f t="shared" si="73"/>
        <v>46113</v>
      </c>
      <c r="BO65" s="62" t="e">
        <f t="shared" si="101"/>
        <v>#VALUE!</v>
      </c>
      <c r="BP65" s="62">
        <f t="shared" si="42"/>
        <v>0</v>
      </c>
      <c r="BQ65" s="62" t="e">
        <f t="shared" si="74"/>
        <v>#VALUE!</v>
      </c>
      <c r="BR65" s="62" t="e">
        <f t="shared" si="43"/>
        <v>#VALUE!</v>
      </c>
      <c r="BS65" s="83" t="e">
        <f>IF(H65+Q65+Z65+AI65+AR65+BA65+BJ65+BI65+AZ65+AQ65+AH65+Y65+P65+G65&gt;0,0,IF((BQ65-BR65)&gt;=$G$4+$P$4+$Y$4+$AH$4+$AQ$4+$AZ$4+$BI$4+Summary!$P$8,$G$4+$P$4+$Y$4+$AH$4+$AQ$4+$AZ$4+$BI$4+Summary!$P$8,BQ65-BR65))</f>
        <v>#VALUE!</v>
      </c>
      <c r="BT65" s="62" t="e">
        <f t="shared" si="86"/>
        <v>#VALUE!</v>
      </c>
      <c r="BV65" s="44">
        <f t="shared" si="44"/>
        <v>60</v>
      </c>
      <c r="BW65" s="58">
        <f t="shared" si="75"/>
        <v>46113</v>
      </c>
      <c r="BX65" s="62" t="e">
        <f t="shared" si="102"/>
        <v>#VALUE!</v>
      </c>
      <c r="BY65" s="62">
        <f t="shared" si="46"/>
        <v>0</v>
      </c>
      <c r="BZ65" s="62" t="e">
        <f t="shared" si="76"/>
        <v>#VALUE!</v>
      </c>
      <c r="CA65" s="62" t="e">
        <f t="shared" si="47"/>
        <v>#VALUE!</v>
      </c>
      <c r="CB65" s="83" t="e">
        <f>IF(H65+Q65+Z65+AI65+AR65+BA65+BJ65+BS65+BR65+BI65+AZ65+AQ65+AH65+Y65+P65+G65&gt;0,0,IF((BZ65-CA65)&gt;=$G$4+$P$4+$Y$4+$AH$4+$AQ$4+$AZ$4+$BI$4+$BR$4+Summary!$P$8,$G$4+$P$4+$Y$4+$AH$4+$AQ$4+$AZ$4+$BI$4+$BR$4+Summary!$P$8,BZ65-CA65))</f>
        <v>#VALUE!</v>
      </c>
      <c r="CC65" s="62" t="e">
        <f t="shared" si="87"/>
        <v>#VALUE!</v>
      </c>
      <c r="CE65" s="44">
        <f t="shared" si="48"/>
        <v>60</v>
      </c>
      <c r="CF65" s="58">
        <f t="shared" si="77"/>
        <v>46113</v>
      </c>
      <c r="CG65" s="62" t="e">
        <f t="shared" si="103"/>
        <v>#VALUE!</v>
      </c>
      <c r="CH65" s="62">
        <f t="shared" si="50"/>
        <v>0</v>
      </c>
      <c r="CI65" s="62" t="e">
        <f t="shared" si="78"/>
        <v>#VALUE!</v>
      </c>
      <c r="CJ65" s="62" t="e">
        <f t="shared" si="51"/>
        <v>#VALUE!</v>
      </c>
      <c r="CK65" s="83" t="e">
        <f>IF(H65+Q65+Z65+AI65+AR65+BA65+BJ65+BS65+CB65+CA65+BR65+BI65+AZ65+AQ65+AH65+Y65+P65+G65&gt;0,0,IF((CI65-CJ65)&gt;=$G$4+$P$4+$Y$4+$AH$4+$AQ$4+$AZ$4+$BI$4+$BR$4+$CA$4+Summary!$P$8,$G$4+$P$4+$Y$4+$AH$4+$AQ$4+$AZ$4+$BI$4+$BR$4+$CA$4+Summary!$P$8,CI65-CJ65))</f>
        <v>#VALUE!</v>
      </c>
      <c r="CL65" s="62" t="e">
        <f t="shared" si="88"/>
        <v>#VALUE!</v>
      </c>
      <c r="CN65" s="44">
        <f t="shared" si="52"/>
        <v>60</v>
      </c>
      <c r="CO65" s="58">
        <f t="shared" si="79"/>
        <v>46113</v>
      </c>
      <c r="CP65" s="62" t="e">
        <f t="shared" si="89"/>
        <v>#VALUE!</v>
      </c>
      <c r="CQ65" s="62">
        <f t="shared" si="90"/>
        <v>0</v>
      </c>
      <c r="CR65" s="62" t="e">
        <f t="shared" si="91"/>
        <v>#VALUE!</v>
      </c>
      <c r="CS65" s="62" t="e">
        <f t="shared" si="92"/>
        <v>#VALUE!</v>
      </c>
      <c r="CT65" s="62" t="e">
        <f t="shared" si="93"/>
        <v>#VALUE!</v>
      </c>
      <c r="CU65" s="62" t="e">
        <f t="shared" si="94"/>
        <v>#VALUE!</v>
      </c>
      <c r="CV65" s="84">
        <f t="shared" si="53"/>
        <v>46113</v>
      </c>
    </row>
    <row r="66" spans="2:100" ht="20" customHeight="1" thickBot="1" x14ac:dyDescent="0.25">
      <c r="B66" s="44">
        <f t="shared" si="54"/>
        <v>61</v>
      </c>
      <c r="C66" s="58">
        <f t="shared" si="56"/>
        <v>46143</v>
      </c>
      <c r="D66" s="62">
        <f t="shared" si="57"/>
        <v>0</v>
      </c>
      <c r="E66" s="62">
        <f t="shared" si="15"/>
        <v>0</v>
      </c>
      <c r="F66" s="62">
        <f t="shared" si="58"/>
        <v>0</v>
      </c>
      <c r="G66" s="62">
        <f t="shared" si="16"/>
        <v>0</v>
      </c>
      <c r="H66" s="83">
        <f t="shared" si="59"/>
        <v>0</v>
      </c>
      <c r="I66" s="62">
        <f t="shared" si="60"/>
        <v>0</v>
      </c>
      <c r="K66" s="44">
        <f t="shared" si="55"/>
        <v>61</v>
      </c>
      <c r="L66" s="58">
        <f t="shared" si="61"/>
        <v>46143</v>
      </c>
      <c r="M66" s="62">
        <f t="shared" si="95"/>
        <v>0</v>
      </c>
      <c r="N66" s="62">
        <f t="shared" si="18"/>
        <v>0</v>
      </c>
      <c r="O66" s="62">
        <f t="shared" si="62"/>
        <v>0</v>
      </c>
      <c r="P66" s="62">
        <f t="shared" si="19"/>
        <v>0</v>
      </c>
      <c r="Q66" s="83">
        <f>IF(H66+G66&gt;0,0,IF((O66-P66)&gt;=$G$4+Summary!$P$8,$G$4+Summary!$P$8,O66-P66))</f>
        <v>0</v>
      </c>
      <c r="R66" s="62">
        <f t="shared" si="80"/>
        <v>0</v>
      </c>
      <c r="T66" s="44">
        <f t="shared" si="20"/>
        <v>61</v>
      </c>
      <c r="U66" s="58">
        <f t="shared" si="63"/>
        <v>46143</v>
      </c>
      <c r="V66" s="62">
        <f t="shared" si="96"/>
        <v>0</v>
      </c>
      <c r="W66" s="62">
        <f t="shared" si="22"/>
        <v>0</v>
      </c>
      <c r="X66" s="62">
        <f t="shared" si="64"/>
        <v>0</v>
      </c>
      <c r="Y66" s="62">
        <f t="shared" si="23"/>
        <v>0</v>
      </c>
      <c r="Z66" s="83">
        <f>IF(H66+Q66+P66+G66&gt;0,0,IF((X66-Y66)&gt;=$G$4+$P$4+Summary!$P$8,$G$4+$P$4+Summary!$P$8,X66-Y66))</f>
        <v>0</v>
      </c>
      <c r="AA66" s="62">
        <f t="shared" si="81"/>
        <v>0</v>
      </c>
      <c r="AC66" s="44">
        <f t="shared" si="24"/>
        <v>61</v>
      </c>
      <c r="AD66" s="58">
        <f t="shared" si="65"/>
        <v>46143</v>
      </c>
      <c r="AE66" s="62">
        <f t="shared" si="97"/>
        <v>0</v>
      </c>
      <c r="AF66" s="62">
        <f t="shared" si="26"/>
        <v>0</v>
      </c>
      <c r="AG66" s="62">
        <f t="shared" si="66"/>
        <v>0</v>
      </c>
      <c r="AH66" s="62">
        <f t="shared" si="27"/>
        <v>0</v>
      </c>
      <c r="AI66" s="83">
        <f>IF(H66+Q66+Z66+Y66+P66+G66&gt;0,0,IF((AG66-AH66)&gt;=$G$4+$P$4+$Y$4+Summary!$P$8,$G$4+$P$4+$Y$4+Summary!$P$8,AG66-AH66))</f>
        <v>0</v>
      </c>
      <c r="AJ66" s="62">
        <f t="shared" si="82"/>
        <v>0</v>
      </c>
      <c r="AL66" s="44">
        <f t="shared" si="28"/>
        <v>61</v>
      </c>
      <c r="AM66" s="58">
        <f t="shared" si="67"/>
        <v>46143</v>
      </c>
      <c r="AN66" s="62">
        <f t="shared" si="98"/>
        <v>0</v>
      </c>
      <c r="AO66" s="62">
        <f t="shared" si="30"/>
        <v>0</v>
      </c>
      <c r="AP66" s="62">
        <f t="shared" si="68"/>
        <v>0</v>
      </c>
      <c r="AQ66" s="62">
        <f t="shared" si="31"/>
        <v>0</v>
      </c>
      <c r="AR66" s="83">
        <f>IF(H66+Q66+Z66+AI66+AH66+Y66+P66+G66&gt;0,0,IF((AP66-AQ66)&gt;=$G$4+$P$4+$Y$4+$AH$4+Summary!$P$8,$G$4+$P$4+$Y$4+$AH$4+Summary!$P$8,AP66-AQ66))</f>
        <v>0</v>
      </c>
      <c r="AS66" s="62">
        <f t="shared" si="83"/>
        <v>0</v>
      </c>
      <c r="AU66" s="44">
        <f t="shared" si="32"/>
        <v>61</v>
      </c>
      <c r="AV66" s="58">
        <f t="shared" si="69"/>
        <v>46143</v>
      </c>
      <c r="AW66" s="62">
        <f t="shared" si="99"/>
        <v>0</v>
      </c>
      <c r="AX66" s="62">
        <f t="shared" si="34"/>
        <v>0</v>
      </c>
      <c r="AY66" s="62">
        <f t="shared" si="70"/>
        <v>0</v>
      </c>
      <c r="AZ66" s="62">
        <f t="shared" si="35"/>
        <v>0</v>
      </c>
      <c r="BA66" s="83">
        <f>IF(H66+Q66+Z66+AI66+AR66+AQ66+AH66+Y66+P66+G66&gt;0,0,IF((AY66-AZ66)&gt;=$G$4+$P$4+$Y$4+$AH$4+$AQ$4+Summary!$P$8,$G$4+$P$4+$Y$4+$AH$4+$AQ$4+Summary!$P$8,AY66-AZ66))</f>
        <v>0</v>
      </c>
      <c r="BB66" s="62">
        <f t="shared" si="84"/>
        <v>0</v>
      </c>
      <c r="BD66" s="44">
        <f t="shared" si="36"/>
        <v>61</v>
      </c>
      <c r="BE66" s="58">
        <f t="shared" si="71"/>
        <v>46143</v>
      </c>
      <c r="BF66" s="62" t="e">
        <f t="shared" si="100"/>
        <v>#VALUE!</v>
      </c>
      <c r="BG66" s="62">
        <f t="shared" si="38"/>
        <v>0</v>
      </c>
      <c r="BH66" s="62" t="e">
        <f t="shared" si="72"/>
        <v>#VALUE!</v>
      </c>
      <c r="BI66" s="62" t="e">
        <f t="shared" si="39"/>
        <v>#VALUE!</v>
      </c>
      <c r="BJ66" s="83" t="e">
        <f>IF(H66+Q66+Z66+AI66+AR66+BA66+AZ66+AQ66+AH66+Y66+P66+G66&gt;0,0,IF((BH66-BI66)&gt;=$G$4+$P$4+$Y$4+$AH$4+$AQ$4+$AZ$4+Summary!$P$8,$G$4+$P$4+$Y$4+$AH$4+$AQ$4+$AZ$4+Summary!$P$8,BH66-BI66))</f>
        <v>#VALUE!</v>
      </c>
      <c r="BK66" s="62" t="e">
        <f t="shared" si="85"/>
        <v>#VALUE!</v>
      </c>
      <c r="BM66" s="44">
        <f t="shared" si="40"/>
        <v>61</v>
      </c>
      <c r="BN66" s="58">
        <f t="shared" si="73"/>
        <v>46143</v>
      </c>
      <c r="BO66" s="62" t="e">
        <f t="shared" si="101"/>
        <v>#VALUE!</v>
      </c>
      <c r="BP66" s="62">
        <f t="shared" si="42"/>
        <v>0</v>
      </c>
      <c r="BQ66" s="62" t="e">
        <f t="shared" si="74"/>
        <v>#VALUE!</v>
      </c>
      <c r="BR66" s="62" t="e">
        <f t="shared" si="43"/>
        <v>#VALUE!</v>
      </c>
      <c r="BS66" s="83" t="e">
        <f>IF(H66+Q66+Z66+AI66+AR66+BA66+BJ66+BI66+AZ66+AQ66+AH66+Y66+P66+G66&gt;0,0,IF((BQ66-BR66)&gt;=$G$4+$P$4+$Y$4+$AH$4+$AQ$4+$AZ$4+$BI$4+Summary!$P$8,$G$4+$P$4+$Y$4+$AH$4+$AQ$4+$AZ$4+$BI$4+Summary!$P$8,BQ66-BR66))</f>
        <v>#VALUE!</v>
      </c>
      <c r="BT66" s="62" t="e">
        <f t="shared" si="86"/>
        <v>#VALUE!</v>
      </c>
      <c r="BV66" s="44">
        <f t="shared" si="44"/>
        <v>61</v>
      </c>
      <c r="BW66" s="58">
        <f t="shared" si="75"/>
        <v>46143</v>
      </c>
      <c r="BX66" s="62" t="e">
        <f t="shared" si="102"/>
        <v>#VALUE!</v>
      </c>
      <c r="BY66" s="62">
        <f t="shared" si="46"/>
        <v>0</v>
      </c>
      <c r="BZ66" s="62" t="e">
        <f t="shared" si="76"/>
        <v>#VALUE!</v>
      </c>
      <c r="CA66" s="62" t="e">
        <f t="shared" si="47"/>
        <v>#VALUE!</v>
      </c>
      <c r="CB66" s="83" t="e">
        <f>IF(H66+Q66+Z66+AI66+AR66+BA66+BJ66+BS66+BR66+BI66+AZ66+AQ66+AH66+Y66+P66+G66&gt;0,0,IF((BZ66-CA66)&gt;=$G$4+$P$4+$Y$4+$AH$4+$AQ$4+$AZ$4+$BI$4+$BR$4+Summary!$P$8,$G$4+$P$4+$Y$4+$AH$4+$AQ$4+$AZ$4+$BI$4+$BR$4+Summary!$P$8,BZ66-CA66))</f>
        <v>#VALUE!</v>
      </c>
      <c r="CC66" s="62" t="e">
        <f t="shared" si="87"/>
        <v>#VALUE!</v>
      </c>
      <c r="CE66" s="44">
        <f t="shared" si="48"/>
        <v>61</v>
      </c>
      <c r="CF66" s="58">
        <f t="shared" si="77"/>
        <v>46143</v>
      </c>
      <c r="CG66" s="62" t="e">
        <f t="shared" si="103"/>
        <v>#VALUE!</v>
      </c>
      <c r="CH66" s="62">
        <f t="shared" si="50"/>
        <v>0</v>
      </c>
      <c r="CI66" s="62" t="e">
        <f t="shared" si="78"/>
        <v>#VALUE!</v>
      </c>
      <c r="CJ66" s="62" t="e">
        <f t="shared" si="51"/>
        <v>#VALUE!</v>
      </c>
      <c r="CK66" s="83" t="e">
        <f>IF(H66+Q66+Z66+AI66+AR66+BA66+BJ66+BS66+CB66+CA66+BR66+BI66+AZ66+AQ66+AH66+Y66+P66+G66&gt;0,0,IF((CI66-CJ66)&gt;=$G$4+$P$4+$Y$4+$AH$4+$AQ$4+$AZ$4+$BI$4+$BR$4+$CA$4+Summary!$P$8,$G$4+$P$4+$Y$4+$AH$4+$AQ$4+$AZ$4+$BI$4+$BR$4+$CA$4+Summary!$P$8,CI66-CJ66))</f>
        <v>#VALUE!</v>
      </c>
      <c r="CL66" s="62" t="e">
        <f t="shared" si="88"/>
        <v>#VALUE!</v>
      </c>
      <c r="CN66" s="44">
        <f t="shared" si="52"/>
        <v>61</v>
      </c>
      <c r="CO66" s="58">
        <f t="shared" si="79"/>
        <v>46143</v>
      </c>
      <c r="CP66" s="62" t="e">
        <f t="shared" si="89"/>
        <v>#VALUE!</v>
      </c>
      <c r="CQ66" s="62">
        <f t="shared" si="90"/>
        <v>0</v>
      </c>
      <c r="CR66" s="62" t="e">
        <f t="shared" si="91"/>
        <v>#VALUE!</v>
      </c>
      <c r="CS66" s="62" t="e">
        <f t="shared" si="92"/>
        <v>#VALUE!</v>
      </c>
      <c r="CT66" s="62" t="e">
        <f t="shared" si="93"/>
        <v>#VALUE!</v>
      </c>
      <c r="CU66" s="62" t="e">
        <f t="shared" si="94"/>
        <v>#VALUE!</v>
      </c>
      <c r="CV66" s="84">
        <f t="shared" si="53"/>
        <v>46143</v>
      </c>
    </row>
    <row r="67" spans="2:100" ht="20" customHeight="1" thickBot="1" x14ac:dyDescent="0.25">
      <c r="B67" s="44">
        <f t="shared" si="54"/>
        <v>62</v>
      </c>
      <c r="C67" s="58">
        <f t="shared" si="56"/>
        <v>46174</v>
      </c>
      <c r="D67" s="62">
        <f t="shared" si="57"/>
        <v>0</v>
      </c>
      <c r="E67" s="62">
        <f t="shared" si="15"/>
        <v>0</v>
      </c>
      <c r="F67" s="62">
        <f t="shared" si="58"/>
        <v>0</v>
      </c>
      <c r="G67" s="62">
        <f t="shared" si="16"/>
        <v>0</v>
      </c>
      <c r="H67" s="83">
        <f t="shared" si="59"/>
        <v>0</v>
      </c>
      <c r="I67" s="62">
        <f t="shared" si="60"/>
        <v>0</v>
      </c>
      <c r="K67" s="44">
        <f t="shared" si="55"/>
        <v>62</v>
      </c>
      <c r="L67" s="58">
        <f t="shared" si="61"/>
        <v>46174</v>
      </c>
      <c r="M67" s="62">
        <f t="shared" si="95"/>
        <v>0</v>
      </c>
      <c r="N67" s="62">
        <f t="shared" si="18"/>
        <v>0</v>
      </c>
      <c r="O67" s="62">
        <f t="shared" si="62"/>
        <v>0</v>
      </c>
      <c r="P67" s="62">
        <f t="shared" si="19"/>
        <v>0</v>
      </c>
      <c r="Q67" s="83">
        <f>IF(H67+G67&gt;0,0,IF((O67-P67)&gt;=$G$4+Summary!$P$8,$G$4+Summary!$P$8,O67-P67))</f>
        <v>0</v>
      </c>
      <c r="R67" s="62">
        <f t="shared" si="80"/>
        <v>0</v>
      </c>
      <c r="T67" s="44">
        <f t="shared" si="20"/>
        <v>62</v>
      </c>
      <c r="U67" s="58">
        <f t="shared" si="63"/>
        <v>46174</v>
      </c>
      <c r="V67" s="62">
        <f t="shared" si="96"/>
        <v>0</v>
      </c>
      <c r="W67" s="62">
        <f t="shared" si="22"/>
        <v>0</v>
      </c>
      <c r="X67" s="62">
        <f t="shared" si="64"/>
        <v>0</v>
      </c>
      <c r="Y67" s="62">
        <f t="shared" si="23"/>
        <v>0</v>
      </c>
      <c r="Z67" s="83">
        <f>IF(H67+Q67+P67+G67&gt;0,0,IF((X67-Y67)&gt;=$G$4+$P$4+Summary!$P$8,$G$4+$P$4+Summary!$P$8,X67-Y67))</f>
        <v>0</v>
      </c>
      <c r="AA67" s="62">
        <f t="shared" si="81"/>
        <v>0</v>
      </c>
      <c r="AC67" s="44">
        <f t="shared" si="24"/>
        <v>62</v>
      </c>
      <c r="AD67" s="58">
        <f t="shared" si="65"/>
        <v>46174</v>
      </c>
      <c r="AE67" s="62">
        <f t="shared" si="97"/>
        <v>0</v>
      </c>
      <c r="AF67" s="62">
        <f t="shared" si="26"/>
        <v>0</v>
      </c>
      <c r="AG67" s="62">
        <f t="shared" si="66"/>
        <v>0</v>
      </c>
      <c r="AH67" s="62">
        <f t="shared" si="27"/>
        <v>0</v>
      </c>
      <c r="AI67" s="83">
        <f>IF(H67+Q67+Z67+Y67+P67+G67&gt;0,0,IF((AG67-AH67)&gt;=$G$4+$P$4+$Y$4+Summary!$P$8,$G$4+$P$4+$Y$4+Summary!$P$8,AG67-AH67))</f>
        <v>0</v>
      </c>
      <c r="AJ67" s="62">
        <f t="shared" si="82"/>
        <v>0</v>
      </c>
      <c r="AL67" s="44">
        <f t="shared" si="28"/>
        <v>62</v>
      </c>
      <c r="AM67" s="58">
        <f t="shared" si="67"/>
        <v>46174</v>
      </c>
      <c r="AN67" s="62">
        <f t="shared" si="98"/>
        <v>0</v>
      </c>
      <c r="AO67" s="62">
        <f t="shared" si="30"/>
        <v>0</v>
      </c>
      <c r="AP67" s="62">
        <f t="shared" si="68"/>
        <v>0</v>
      </c>
      <c r="AQ67" s="62">
        <f t="shared" si="31"/>
        <v>0</v>
      </c>
      <c r="AR67" s="83">
        <f>IF(H67+Q67+Z67+AI67+AH67+Y67+P67+G67&gt;0,0,IF((AP67-AQ67)&gt;=$G$4+$P$4+$Y$4+$AH$4+Summary!$P$8,$G$4+$P$4+$Y$4+$AH$4+Summary!$P$8,AP67-AQ67))</f>
        <v>0</v>
      </c>
      <c r="AS67" s="62">
        <f t="shared" si="83"/>
        <v>0</v>
      </c>
      <c r="AU67" s="44">
        <f t="shared" si="32"/>
        <v>62</v>
      </c>
      <c r="AV67" s="58">
        <f t="shared" si="69"/>
        <v>46174</v>
      </c>
      <c r="AW67" s="62">
        <f t="shared" si="99"/>
        <v>0</v>
      </c>
      <c r="AX67" s="62">
        <f t="shared" si="34"/>
        <v>0</v>
      </c>
      <c r="AY67" s="62">
        <f t="shared" si="70"/>
        <v>0</v>
      </c>
      <c r="AZ67" s="62">
        <f t="shared" si="35"/>
        <v>0</v>
      </c>
      <c r="BA67" s="83">
        <f>IF(H67+Q67+Z67+AI67+AR67+AQ67+AH67+Y67+P67+G67&gt;0,0,IF((AY67-AZ67)&gt;=$G$4+$P$4+$Y$4+$AH$4+$AQ$4+Summary!$P$8,$G$4+$P$4+$Y$4+$AH$4+$AQ$4+Summary!$P$8,AY67-AZ67))</f>
        <v>0</v>
      </c>
      <c r="BB67" s="62">
        <f t="shared" si="84"/>
        <v>0</v>
      </c>
      <c r="BD67" s="44">
        <f t="shared" si="36"/>
        <v>62</v>
      </c>
      <c r="BE67" s="58">
        <f t="shared" si="71"/>
        <v>46174</v>
      </c>
      <c r="BF67" s="62" t="e">
        <f t="shared" si="100"/>
        <v>#VALUE!</v>
      </c>
      <c r="BG67" s="62">
        <f t="shared" si="38"/>
        <v>0</v>
      </c>
      <c r="BH67" s="62" t="e">
        <f t="shared" si="72"/>
        <v>#VALUE!</v>
      </c>
      <c r="BI67" s="62" t="e">
        <f t="shared" si="39"/>
        <v>#VALUE!</v>
      </c>
      <c r="BJ67" s="83" t="e">
        <f>IF(H67+Q67+Z67+AI67+AR67+BA67+AZ67+AQ67+AH67+Y67+P67+G67&gt;0,0,IF((BH67-BI67)&gt;=$G$4+$P$4+$Y$4+$AH$4+$AQ$4+$AZ$4+Summary!$P$8,$G$4+$P$4+$Y$4+$AH$4+$AQ$4+$AZ$4+Summary!$P$8,BH67-BI67))</f>
        <v>#VALUE!</v>
      </c>
      <c r="BK67" s="62" t="e">
        <f t="shared" si="85"/>
        <v>#VALUE!</v>
      </c>
      <c r="BM67" s="44">
        <f t="shared" si="40"/>
        <v>62</v>
      </c>
      <c r="BN67" s="58">
        <f t="shared" si="73"/>
        <v>46174</v>
      </c>
      <c r="BO67" s="62" t="e">
        <f t="shared" si="101"/>
        <v>#VALUE!</v>
      </c>
      <c r="BP67" s="62">
        <f t="shared" si="42"/>
        <v>0</v>
      </c>
      <c r="BQ67" s="62" t="e">
        <f t="shared" si="74"/>
        <v>#VALUE!</v>
      </c>
      <c r="BR67" s="62" t="e">
        <f t="shared" si="43"/>
        <v>#VALUE!</v>
      </c>
      <c r="BS67" s="83" t="e">
        <f>IF(H67+Q67+Z67+AI67+AR67+BA67+BJ67+BI67+AZ67+AQ67+AH67+Y67+P67+G67&gt;0,0,IF((BQ67-BR67)&gt;=$G$4+$P$4+$Y$4+$AH$4+$AQ$4+$AZ$4+$BI$4+Summary!$P$8,$G$4+$P$4+$Y$4+$AH$4+$AQ$4+$AZ$4+$BI$4+Summary!$P$8,BQ67-BR67))</f>
        <v>#VALUE!</v>
      </c>
      <c r="BT67" s="62" t="e">
        <f t="shared" si="86"/>
        <v>#VALUE!</v>
      </c>
      <c r="BV67" s="44">
        <f t="shared" si="44"/>
        <v>62</v>
      </c>
      <c r="BW67" s="58">
        <f t="shared" si="75"/>
        <v>46174</v>
      </c>
      <c r="BX67" s="62" t="e">
        <f t="shared" si="102"/>
        <v>#VALUE!</v>
      </c>
      <c r="BY67" s="62">
        <f t="shared" si="46"/>
        <v>0</v>
      </c>
      <c r="BZ67" s="62" t="e">
        <f t="shared" si="76"/>
        <v>#VALUE!</v>
      </c>
      <c r="CA67" s="62" t="e">
        <f t="shared" si="47"/>
        <v>#VALUE!</v>
      </c>
      <c r="CB67" s="83" t="e">
        <f>IF(H67+Q67+Z67+AI67+AR67+BA67+BJ67+BS67+BR67+BI67+AZ67+AQ67+AH67+Y67+P67+G67&gt;0,0,IF((BZ67-CA67)&gt;=$G$4+$P$4+$Y$4+$AH$4+$AQ$4+$AZ$4+$BI$4+$BR$4+Summary!$P$8,$G$4+$P$4+$Y$4+$AH$4+$AQ$4+$AZ$4+$BI$4+$BR$4+Summary!$P$8,BZ67-CA67))</f>
        <v>#VALUE!</v>
      </c>
      <c r="CC67" s="62" t="e">
        <f t="shared" si="87"/>
        <v>#VALUE!</v>
      </c>
      <c r="CE67" s="44">
        <f t="shared" si="48"/>
        <v>62</v>
      </c>
      <c r="CF67" s="58">
        <f t="shared" si="77"/>
        <v>46174</v>
      </c>
      <c r="CG67" s="62" t="e">
        <f t="shared" si="103"/>
        <v>#VALUE!</v>
      </c>
      <c r="CH67" s="62">
        <f t="shared" si="50"/>
        <v>0</v>
      </c>
      <c r="CI67" s="62" t="e">
        <f t="shared" si="78"/>
        <v>#VALUE!</v>
      </c>
      <c r="CJ67" s="62" t="e">
        <f t="shared" si="51"/>
        <v>#VALUE!</v>
      </c>
      <c r="CK67" s="83" t="e">
        <f>IF(H67+Q67+Z67+AI67+AR67+BA67+BJ67+BS67+CB67+CA67+BR67+BI67+AZ67+AQ67+AH67+Y67+P67+G67&gt;0,0,IF((CI67-CJ67)&gt;=$G$4+$P$4+$Y$4+$AH$4+$AQ$4+$AZ$4+$BI$4+$BR$4+$CA$4+Summary!$P$8,$G$4+$P$4+$Y$4+$AH$4+$AQ$4+$AZ$4+$BI$4+$BR$4+$CA$4+Summary!$P$8,CI67-CJ67))</f>
        <v>#VALUE!</v>
      </c>
      <c r="CL67" s="62" t="e">
        <f t="shared" si="88"/>
        <v>#VALUE!</v>
      </c>
      <c r="CN67" s="44">
        <f t="shared" si="52"/>
        <v>62</v>
      </c>
      <c r="CO67" s="58">
        <f t="shared" si="79"/>
        <v>46174</v>
      </c>
      <c r="CP67" s="62" t="e">
        <f t="shared" si="89"/>
        <v>#VALUE!</v>
      </c>
      <c r="CQ67" s="62">
        <f t="shared" si="90"/>
        <v>0</v>
      </c>
      <c r="CR67" s="62" t="e">
        <f t="shared" si="91"/>
        <v>#VALUE!</v>
      </c>
      <c r="CS67" s="62" t="e">
        <f t="shared" si="92"/>
        <v>#VALUE!</v>
      </c>
      <c r="CT67" s="62" t="e">
        <f t="shared" si="93"/>
        <v>#VALUE!</v>
      </c>
      <c r="CU67" s="62" t="e">
        <f t="shared" si="94"/>
        <v>#VALUE!</v>
      </c>
      <c r="CV67" s="84">
        <f t="shared" si="53"/>
        <v>46174</v>
      </c>
    </row>
    <row r="68" spans="2:100" ht="20" customHeight="1" thickBot="1" x14ac:dyDescent="0.25">
      <c r="B68" s="44">
        <f t="shared" si="54"/>
        <v>63</v>
      </c>
      <c r="C68" s="58">
        <f t="shared" si="56"/>
        <v>46204</v>
      </c>
      <c r="D68" s="62">
        <f t="shared" si="57"/>
        <v>0</v>
      </c>
      <c r="E68" s="62">
        <f t="shared" si="15"/>
        <v>0</v>
      </c>
      <c r="F68" s="62">
        <f t="shared" si="58"/>
        <v>0</v>
      </c>
      <c r="G68" s="62">
        <f t="shared" si="16"/>
        <v>0</v>
      </c>
      <c r="H68" s="83">
        <f t="shared" si="59"/>
        <v>0</v>
      </c>
      <c r="I68" s="62">
        <f t="shared" si="60"/>
        <v>0</v>
      </c>
      <c r="K68" s="44">
        <f t="shared" si="55"/>
        <v>63</v>
      </c>
      <c r="L68" s="58">
        <f t="shared" si="61"/>
        <v>46204</v>
      </c>
      <c r="M68" s="62">
        <f t="shared" si="95"/>
        <v>0</v>
      </c>
      <c r="N68" s="62">
        <f t="shared" si="18"/>
        <v>0</v>
      </c>
      <c r="O68" s="62">
        <f t="shared" si="62"/>
        <v>0</v>
      </c>
      <c r="P68" s="62">
        <f t="shared" si="19"/>
        <v>0</v>
      </c>
      <c r="Q68" s="83">
        <f>IF(H68+G68&gt;0,0,IF((O68-P68)&gt;=$G$4+Summary!$P$8,$G$4+Summary!$P$8,O68-P68))</f>
        <v>0</v>
      </c>
      <c r="R68" s="62">
        <f t="shared" si="80"/>
        <v>0</v>
      </c>
      <c r="T68" s="44">
        <f t="shared" si="20"/>
        <v>63</v>
      </c>
      <c r="U68" s="58">
        <f t="shared" si="63"/>
        <v>46204</v>
      </c>
      <c r="V68" s="62">
        <f t="shared" si="96"/>
        <v>0</v>
      </c>
      <c r="W68" s="62">
        <f t="shared" si="22"/>
        <v>0</v>
      </c>
      <c r="X68" s="62">
        <f t="shared" si="64"/>
        <v>0</v>
      </c>
      <c r="Y68" s="62">
        <f t="shared" si="23"/>
        <v>0</v>
      </c>
      <c r="Z68" s="83">
        <f>IF(H68+Q68+P68+G68&gt;0,0,IF((X68-Y68)&gt;=$G$4+$P$4+Summary!$P$8,$G$4+$P$4+Summary!$P$8,X68-Y68))</f>
        <v>0</v>
      </c>
      <c r="AA68" s="62">
        <f t="shared" si="81"/>
        <v>0</v>
      </c>
      <c r="AC68" s="44">
        <f t="shared" si="24"/>
        <v>63</v>
      </c>
      <c r="AD68" s="58">
        <f t="shared" si="65"/>
        <v>46204</v>
      </c>
      <c r="AE68" s="62">
        <f t="shared" si="97"/>
        <v>0</v>
      </c>
      <c r="AF68" s="62">
        <f t="shared" si="26"/>
        <v>0</v>
      </c>
      <c r="AG68" s="62">
        <f t="shared" si="66"/>
        <v>0</v>
      </c>
      <c r="AH68" s="62">
        <f t="shared" si="27"/>
        <v>0</v>
      </c>
      <c r="AI68" s="83">
        <f>IF(H68+Q68+Z68+Y68+P68+G68&gt;0,0,IF((AG68-AH68)&gt;=$G$4+$P$4+$Y$4+Summary!$P$8,$G$4+$P$4+$Y$4+Summary!$P$8,AG68-AH68))</f>
        <v>0</v>
      </c>
      <c r="AJ68" s="62">
        <f t="shared" si="82"/>
        <v>0</v>
      </c>
      <c r="AL68" s="44">
        <f t="shared" si="28"/>
        <v>63</v>
      </c>
      <c r="AM68" s="58">
        <f t="shared" si="67"/>
        <v>46204</v>
      </c>
      <c r="AN68" s="62">
        <f t="shared" si="98"/>
        <v>0</v>
      </c>
      <c r="AO68" s="62">
        <f t="shared" si="30"/>
        <v>0</v>
      </c>
      <c r="AP68" s="62">
        <f t="shared" si="68"/>
        <v>0</v>
      </c>
      <c r="AQ68" s="62">
        <f t="shared" si="31"/>
        <v>0</v>
      </c>
      <c r="AR68" s="83">
        <f>IF(H68+Q68+Z68+AI68+AH68+Y68+P68+G68&gt;0,0,IF((AP68-AQ68)&gt;=$G$4+$P$4+$Y$4+$AH$4+Summary!$P$8,$G$4+$P$4+$Y$4+$AH$4+Summary!$P$8,AP68-AQ68))</f>
        <v>0</v>
      </c>
      <c r="AS68" s="62">
        <f t="shared" si="83"/>
        <v>0</v>
      </c>
      <c r="AU68" s="44">
        <f t="shared" si="32"/>
        <v>63</v>
      </c>
      <c r="AV68" s="58">
        <f t="shared" si="69"/>
        <v>46204</v>
      </c>
      <c r="AW68" s="62">
        <f t="shared" si="99"/>
        <v>0</v>
      </c>
      <c r="AX68" s="62">
        <f t="shared" si="34"/>
        <v>0</v>
      </c>
      <c r="AY68" s="62">
        <f t="shared" si="70"/>
        <v>0</v>
      </c>
      <c r="AZ68" s="62">
        <f t="shared" si="35"/>
        <v>0</v>
      </c>
      <c r="BA68" s="83">
        <f>IF(H68+Q68+Z68+AI68+AR68+AQ68+AH68+Y68+P68+G68&gt;0,0,IF((AY68-AZ68)&gt;=$G$4+$P$4+$Y$4+$AH$4+$AQ$4+Summary!$P$8,$G$4+$P$4+$Y$4+$AH$4+$AQ$4+Summary!$P$8,AY68-AZ68))</f>
        <v>0</v>
      </c>
      <c r="BB68" s="62">
        <f t="shared" si="84"/>
        <v>0</v>
      </c>
      <c r="BD68" s="44">
        <f t="shared" si="36"/>
        <v>63</v>
      </c>
      <c r="BE68" s="58">
        <f t="shared" si="71"/>
        <v>46204</v>
      </c>
      <c r="BF68" s="62" t="e">
        <f t="shared" si="100"/>
        <v>#VALUE!</v>
      </c>
      <c r="BG68" s="62">
        <f t="shared" si="38"/>
        <v>0</v>
      </c>
      <c r="BH68" s="62" t="e">
        <f t="shared" si="72"/>
        <v>#VALUE!</v>
      </c>
      <c r="BI68" s="62" t="e">
        <f t="shared" si="39"/>
        <v>#VALUE!</v>
      </c>
      <c r="BJ68" s="83" t="e">
        <f>IF(H68+Q68+Z68+AI68+AR68+BA68+AZ68+AQ68+AH68+Y68+P68+G68&gt;0,0,IF((BH68-BI68)&gt;=$G$4+$P$4+$Y$4+$AH$4+$AQ$4+$AZ$4+Summary!$P$8,$G$4+$P$4+$Y$4+$AH$4+$AQ$4+$AZ$4+Summary!$P$8,BH68-BI68))</f>
        <v>#VALUE!</v>
      </c>
      <c r="BK68" s="62" t="e">
        <f t="shared" si="85"/>
        <v>#VALUE!</v>
      </c>
      <c r="BM68" s="44">
        <f t="shared" si="40"/>
        <v>63</v>
      </c>
      <c r="BN68" s="58">
        <f t="shared" si="73"/>
        <v>46204</v>
      </c>
      <c r="BO68" s="62" t="e">
        <f t="shared" si="101"/>
        <v>#VALUE!</v>
      </c>
      <c r="BP68" s="62">
        <f t="shared" si="42"/>
        <v>0</v>
      </c>
      <c r="BQ68" s="62" t="e">
        <f t="shared" si="74"/>
        <v>#VALUE!</v>
      </c>
      <c r="BR68" s="62" t="e">
        <f t="shared" si="43"/>
        <v>#VALUE!</v>
      </c>
      <c r="BS68" s="83" t="e">
        <f>IF(H68+Q68+Z68+AI68+AR68+BA68+BJ68+BI68+AZ68+AQ68+AH68+Y68+P68+G68&gt;0,0,IF((BQ68-BR68)&gt;=$G$4+$P$4+$Y$4+$AH$4+$AQ$4+$AZ$4+$BI$4+Summary!$P$8,$G$4+$P$4+$Y$4+$AH$4+$AQ$4+$AZ$4+$BI$4+Summary!$P$8,BQ68-BR68))</f>
        <v>#VALUE!</v>
      </c>
      <c r="BT68" s="62" t="e">
        <f t="shared" si="86"/>
        <v>#VALUE!</v>
      </c>
      <c r="BV68" s="44">
        <f t="shared" si="44"/>
        <v>63</v>
      </c>
      <c r="BW68" s="58">
        <f t="shared" si="75"/>
        <v>46204</v>
      </c>
      <c r="BX68" s="62" t="e">
        <f t="shared" si="102"/>
        <v>#VALUE!</v>
      </c>
      <c r="BY68" s="62">
        <f t="shared" si="46"/>
        <v>0</v>
      </c>
      <c r="BZ68" s="62" t="e">
        <f t="shared" si="76"/>
        <v>#VALUE!</v>
      </c>
      <c r="CA68" s="62" t="e">
        <f t="shared" si="47"/>
        <v>#VALUE!</v>
      </c>
      <c r="CB68" s="83" t="e">
        <f>IF(H68+Q68+Z68+AI68+AR68+BA68+BJ68+BS68+BR68+BI68+AZ68+AQ68+AH68+Y68+P68+G68&gt;0,0,IF((BZ68-CA68)&gt;=$G$4+$P$4+$Y$4+$AH$4+$AQ$4+$AZ$4+$BI$4+$BR$4+Summary!$P$8,$G$4+$P$4+$Y$4+$AH$4+$AQ$4+$AZ$4+$BI$4+$BR$4+Summary!$P$8,BZ68-CA68))</f>
        <v>#VALUE!</v>
      </c>
      <c r="CC68" s="62" t="e">
        <f t="shared" si="87"/>
        <v>#VALUE!</v>
      </c>
      <c r="CE68" s="44">
        <f t="shared" si="48"/>
        <v>63</v>
      </c>
      <c r="CF68" s="58">
        <f t="shared" si="77"/>
        <v>46204</v>
      </c>
      <c r="CG68" s="62" t="e">
        <f t="shared" si="103"/>
        <v>#VALUE!</v>
      </c>
      <c r="CH68" s="62">
        <f t="shared" si="50"/>
        <v>0</v>
      </c>
      <c r="CI68" s="62" t="e">
        <f t="shared" si="78"/>
        <v>#VALUE!</v>
      </c>
      <c r="CJ68" s="62" t="e">
        <f t="shared" si="51"/>
        <v>#VALUE!</v>
      </c>
      <c r="CK68" s="83" t="e">
        <f>IF(H68+Q68+Z68+AI68+AR68+BA68+BJ68+BS68+CB68+CA68+BR68+BI68+AZ68+AQ68+AH68+Y68+P68+G68&gt;0,0,IF((CI68-CJ68)&gt;=$G$4+$P$4+$Y$4+$AH$4+$AQ$4+$AZ$4+$BI$4+$BR$4+$CA$4+Summary!$P$8,$G$4+$P$4+$Y$4+$AH$4+$AQ$4+$AZ$4+$BI$4+$BR$4+$CA$4+Summary!$P$8,CI68-CJ68))</f>
        <v>#VALUE!</v>
      </c>
      <c r="CL68" s="62" t="e">
        <f t="shared" si="88"/>
        <v>#VALUE!</v>
      </c>
      <c r="CN68" s="44">
        <f t="shared" si="52"/>
        <v>63</v>
      </c>
      <c r="CO68" s="58">
        <f t="shared" si="79"/>
        <v>46204</v>
      </c>
      <c r="CP68" s="62" t="e">
        <f t="shared" si="89"/>
        <v>#VALUE!</v>
      </c>
      <c r="CQ68" s="62">
        <f t="shared" si="90"/>
        <v>0</v>
      </c>
      <c r="CR68" s="62" t="e">
        <f t="shared" si="91"/>
        <v>#VALUE!</v>
      </c>
      <c r="CS68" s="62" t="e">
        <f t="shared" si="92"/>
        <v>#VALUE!</v>
      </c>
      <c r="CT68" s="62" t="e">
        <f t="shared" si="93"/>
        <v>#VALUE!</v>
      </c>
      <c r="CU68" s="62" t="e">
        <f t="shared" si="94"/>
        <v>#VALUE!</v>
      </c>
      <c r="CV68" s="84">
        <f t="shared" si="53"/>
        <v>46204</v>
      </c>
    </row>
    <row r="69" spans="2:100" ht="20" customHeight="1" thickBot="1" x14ac:dyDescent="0.25">
      <c r="B69" s="44">
        <f t="shared" si="54"/>
        <v>64</v>
      </c>
      <c r="C69" s="58">
        <f t="shared" si="56"/>
        <v>46235</v>
      </c>
      <c r="D69" s="62">
        <f t="shared" si="57"/>
        <v>0</v>
      </c>
      <c r="E69" s="62">
        <f t="shared" si="15"/>
        <v>0</v>
      </c>
      <c r="F69" s="62">
        <f t="shared" si="58"/>
        <v>0</v>
      </c>
      <c r="G69" s="62">
        <f t="shared" si="16"/>
        <v>0</v>
      </c>
      <c r="H69" s="83">
        <f t="shared" si="59"/>
        <v>0</v>
      </c>
      <c r="I69" s="62">
        <f t="shared" si="60"/>
        <v>0</v>
      </c>
      <c r="K69" s="44">
        <f t="shared" si="55"/>
        <v>64</v>
      </c>
      <c r="L69" s="58">
        <f t="shared" si="61"/>
        <v>46235</v>
      </c>
      <c r="M69" s="62">
        <f t="shared" si="95"/>
        <v>0</v>
      </c>
      <c r="N69" s="62">
        <f t="shared" si="18"/>
        <v>0</v>
      </c>
      <c r="O69" s="62">
        <f t="shared" si="62"/>
        <v>0</v>
      </c>
      <c r="P69" s="62">
        <f t="shared" si="19"/>
        <v>0</v>
      </c>
      <c r="Q69" s="83">
        <f>IF(H69+G69&gt;0,0,IF((O69-P69)&gt;=$G$4+Summary!$P$8,$G$4+Summary!$P$8,O69-P69))</f>
        <v>0</v>
      </c>
      <c r="R69" s="62">
        <f t="shared" si="80"/>
        <v>0</v>
      </c>
      <c r="T69" s="44">
        <f t="shared" si="20"/>
        <v>64</v>
      </c>
      <c r="U69" s="58">
        <f t="shared" si="63"/>
        <v>46235</v>
      </c>
      <c r="V69" s="62">
        <f t="shared" si="96"/>
        <v>0</v>
      </c>
      <c r="W69" s="62">
        <f t="shared" si="22"/>
        <v>0</v>
      </c>
      <c r="X69" s="62">
        <f t="shared" si="64"/>
        <v>0</v>
      </c>
      <c r="Y69" s="62">
        <f t="shared" si="23"/>
        <v>0</v>
      </c>
      <c r="Z69" s="83">
        <f>IF(H69+Q69+P69+G69&gt;0,0,IF((X69-Y69)&gt;=$G$4+$P$4+Summary!$P$8,$G$4+$P$4+Summary!$P$8,X69-Y69))</f>
        <v>0</v>
      </c>
      <c r="AA69" s="62">
        <f t="shared" si="81"/>
        <v>0</v>
      </c>
      <c r="AC69" s="44">
        <f t="shared" si="24"/>
        <v>64</v>
      </c>
      <c r="AD69" s="58">
        <f t="shared" si="65"/>
        <v>46235</v>
      </c>
      <c r="AE69" s="62">
        <f t="shared" si="97"/>
        <v>0</v>
      </c>
      <c r="AF69" s="62">
        <f t="shared" si="26"/>
        <v>0</v>
      </c>
      <c r="AG69" s="62">
        <f t="shared" si="66"/>
        <v>0</v>
      </c>
      <c r="AH69" s="62">
        <f t="shared" si="27"/>
        <v>0</v>
      </c>
      <c r="AI69" s="83">
        <f>IF(H69+Q69+Z69+Y69+P69+G69&gt;0,0,IF((AG69-AH69)&gt;=$G$4+$P$4+$Y$4+Summary!$P$8,$G$4+$P$4+$Y$4+Summary!$P$8,AG69-AH69))</f>
        <v>0</v>
      </c>
      <c r="AJ69" s="62">
        <f t="shared" si="82"/>
        <v>0</v>
      </c>
      <c r="AL69" s="44">
        <f t="shared" si="28"/>
        <v>64</v>
      </c>
      <c r="AM69" s="58">
        <f t="shared" si="67"/>
        <v>46235</v>
      </c>
      <c r="AN69" s="62">
        <f t="shared" si="98"/>
        <v>0</v>
      </c>
      <c r="AO69" s="62">
        <f t="shared" si="30"/>
        <v>0</v>
      </c>
      <c r="AP69" s="62">
        <f t="shared" si="68"/>
        <v>0</v>
      </c>
      <c r="AQ69" s="62">
        <f t="shared" si="31"/>
        <v>0</v>
      </c>
      <c r="AR69" s="83">
        <f>IF(H69+Q69+Z69+AI69+AH69+Y69+P69+G69&gt;0,0,IF((AP69-AQ69)&gt;=$G$4+$P$4+$Y$4+$AH$4+Summary!$P$8,$G$4+$P$4+$Y$4+$AH$4+Summary!$P$8,AP69-AQ69))</f>
        <v>0</v>
      </c>
      <c r="AS69" s="62">
        <f t="shared" si="83"/>
        <v>0</v>
      </c>
      <c r="AU69" s="44">
        <f t="shared" si="32"/>
        <v>64</v>
      </c>
      <c r="AV69" s="58">
        <f t="shared" si="69"/>
        <v>46235</v>
      </c>
      <c r="AW69" s="62">
        <f t="shared" si="99"/>
        <v>0</v>
      </c>
      <c r="AX69" s="62">
        <f t="shared" si="34"/>
        <v>0</v>
      </c>
      <c r="AY69" s="62">
        <f t="shared" si="70"/>
        <v>0</v>
      </c>
      <c r="AZ69" s="62">
        <f t="shared" si="35"/>
        <v>0</v>
      </c>
      <c r="BA69" s="83">
        <f>IF(H69+Q69+Z69+AI69+AR69+AQ69+AH69+Y69+P69+G69&gt;0,0,IF((AY69-AZ69)&gt;=$G$4+$P$4+$Y$4+$AH$4+$AQ$4+Summary!$P$8,$G$4+$P$4+$Y$4+$AH$4+$AQ$4+Summary!$P$8,AY69-AZ69))</f>
        <v>0</v>
      </c>
      <c r="BB69" s="62">
        <f t="shared" si="84"/>
        <v>0</v>
      </c>
      <c r="BD69" s="44">
        <f t="shared" si="36"/>
        <v>64</v>
      </c>
      <c r="BE69" s="58">
        <f t="shared" si="71"/>
        <v>46235</v>
      </c>
      <c r="BF69" s="62" t="e">
        <f t="shared" si="100"/>
        <v>#VALUE!</v>
      </c>
      <c r="BG69" s="62">
        <f t="shared" si="38"/>
        <v>0</v>
      </c>
      <c r="BH69" s="62" t="e">
        <f t="shared" si="72"/>
        <v>#VALUE!</v>
      </c>
      <c r="BI69" s="62" t="e">
        <f t="shared" si="39"/>
        <v>#VALUE!</v>
      </c>
      <c r="BJ69" s="83" t="e">
        <f>IF(H69+Q69+Z69+AI69+AR69+BA69+AZ69+AQ69+AH69+Y69+P69+G69&gt;0,0,IF((BH69-BI69)&gt;=$G$4+$P$4+$Y$4+$AH$4+$AQ$4+$AZ$4+Summary!$P$8,$G$4+$P$4+$Y$4+$AH$4+$AQ$4+$AZ$4+Summary!$P$8,BH69-BI69))</f>
        <v>#VALUE!</v>
      </c>
      <c r="BK69" s="62" t="e">
        <f t="shared" si="85"/>
        <v>#VALUE!</v>
      </c>
      <c r="BM69" s="44">
        <f t="shared" si="40"/>
        <v>64</v>
      </c>
      <c r="BN69" s="58">
        <f t="shared" si="73"/>
        <v>46235</v>
      </c>
      <c r="BO69" s="62" t="e">
        <f t="shared" si="101"/>
        <v>#VALUE!</v>
      </c>
      <c r="BP69" s="62">
        <f t="shared" si="42"/>
        <v>0</v>
      </c>
      <c r="BQ69" s="62" t="e">
        <f t="shared" si="74"/>
        <v>#VALUE!</v>
      </c>
      <c r="BR69" s="62" t="e">
        <f t="shared" si="43"/>
        <v>#VALUE!</v>
      </c>
      <c r="BS69" s="83" t="e">
        <f>IF(H69+Q69+Z69+AI69+AR69+BA69+BJ69+BI69+AZ69+AQ69+AH69+Y69+P69+G69&gt;0,0,IF((BQ69-BR69)&gt;=$G$4+$P$4+$Y$4+$AH$4+$AQ$4+$AZ$4+$BI$4+Summary!$P$8,$G$4+$P$4+$Y$4+$AH$4+$AQ$4+$AZ$4+$BI$4+Summary!$P$8,BQ69-BR69))</f>
        <v>#VALUE!</v>
      </c>
      <c r="BT69" s="62" t="e">
        <f t="shared" si="86"/>
        <v>#VALUE!</v>
      </c>
      <c r="BV69" s="44">
        <f t="shared" si="44"/>
        <v>64</v>
      </c>
      <c r="BW69" s="58">
        <f t="shared" si="75"/>
        <v>46235</v>
      </c>
      <c r="BX69" s="62" t="e">
        <f t="shared" si="102"/>
        <v>#VALUE!</v>
      </c>
      <c r="BY69" s="62">
        <f t="shared" si="46"/>
        <v>0</v>
      </c>
      <c r="BZ69" s="62" t="e">
        <f t="shared" si="76"/>
        <v>#VALUE!</v>
      </c>
      <c r="CA69" s="62" t="e">
        <f t="shared" si="47"/>
        <v>#VALUE!</v>
      </c>
      <c r="CB69" s="83" t="e">
        <f>IF(H69+Q69+Z69+AI69+AR69+BA69+BJ69+BS69+BR69+BI69+AZ69+AQ69+AH69+Y69+P69+G69&gt;0,0,IF((BZ69-CA69)&gt;=$G$4+$P$4+$Y$4+$AH$4+$AQ$4+$AZ$4+$BI$4+$BR$4+Summary!$P$8,$G$4+$P$4+$Y$4+$AH$4+$AQ$4+$AZ$4+$BI$4+$BR$4+Summary!$P$8,BZ69-CA69))</f>
        <v>#VALUE!</v>
      </c>
      <c r="CC69" s="62" t="e">
        <f t="shared" si="87"/>
        <v>#VALUE!</v>
      </c>
      <c r="CE69" s="44">
        <f t="shared" si="48"/>
        <v>64</v>
      </c>
      <c r="CF69" s="58">
        <f t="shared" si="77"/>
        <v>46235</v>
      </c>
      <c r="CG69" s="62" t="e">
        <f t="shared" si="103"/>
        <v>#VALUE!</v>
      </c>
      <c r="CH69" s="62">
        <f t="shared" si="50"/>
        <v>0</v>
      </c>
      <c r="CI69" s="62" t="e">
        <f t="shared" si="78"/>
        <v>#VALUE!</v>
      </c>
      <c r="CJ69" s="62" t="e">
        <f t="shared" si="51"/>
        <v>#VALUE!</v>
      </c>
      <c r="CK69" s="83" t="e">
        <f>IF(H69+Q69+Z69+AI69+AR69+BA69+BJ69+BS69+CB69+CA69+BR69+BI69+AZ69+AQ69+AH69+Y69+P69+G69&gt;0,0,IF((CI69-CJ69)&gt;=$G$4+$P$4+$Y$4+$AH$4+$AQ$4+$AZ$4+$BI$4+$BR$4+$CA$4+Summary!$P$8,$G$4+$P$4+$Y$4+$AH$4+$AQ$4+$AZ$4+$BI$4+$BR$4+$CA$4+Summary!$P$8,CI69-CJ69))</f>
        <v>#VALUE!</v>
      </c>
      <c r="CL69" s="62" t="e">
        <f t="shared" si="88"/>
        <v>#VALUE!</v>
      </c>
      <c r="CN69" s="44">
        <f t="shared" si="52"/>
        <v>64</v>
      </c>
      <c r="CO69" s="58">
        <f t="shared" si="79"/>
        <v>46235</v>
      </c>
      <c r="CP69" s="62" t="e">
        <f t="shared" si="89"/>
        <v>#VALUE!</v>
      </c>
      <c r="CQ69" s="62">
        <f t="shared" si="90"/>
        <v>0</v>
      </c>
      <c r="CR69" s="62" t="e">
        <f t="shared" si="91"/>
        <v>#VALUE!</v>
      </c>
      <c r="CS69" s="62" t="e">
        <f t="shared" si="92"/>
        <v>#VALUE!</v>
      </c>
      <c r="CT69" s="62" t="e">
        <f t="shared" si="93"/>
        <v>#VALUE!</v>
      </c>
      <c r="CU69" s="62" t="e">
        <f t="shared" si="94"/>
        <v>#VALUE!</v>
      </c>
      <c r="CV69" s="84">
        <f t="shared" si="53"/>
        <v>46235</v>
      </c>
    </row>
    <row r="70" spans="2:100" ht="20" customHeight="1" thickBot="1" x14ac:dyDescent="0.25">
      <c r="B70" s="44">
        <f t="shared" si="54"/>
        <v>65</v>
      </c>
      <c r="C70" s="58">
        <f t="shared" si="56"/>
        <v>46266</v>
      </c>
      <c r="D70" s="62">
        <f t="shared" si="57"/>
        <v>0</v>
      </c>
      <c r="E70" s="62">
        <f t="shared" si="15"/>
        <v>0</v>
      </c>
      <c r="F70" s="62">
        <f t="shared" si="58"/>
        <v>0</v>
      </c>
      <c r="G70" s="62">
        <f t="shared" si="16"/>
        <v>0</v>
      </c>
      <c r="H70" s="83">
        <f t="shared" si="59"/>
        <v>0</v>
      </c>
      <c r="I70" s="62">
        <f t="shared" si="60"/>
        <v>0</v>
      </c>
      <c r="K70" s="44">
        <f t="shared" si="55"/>
        <v>65</v>
      </c>
      <c r="L70" s="58">
        <f t="shared" si="61"/>
        <v>46266</v>
      </c>
      <c r="M70" s="62">
        <f t="shared" si="95"/>
        <v>0</v>
      </c>
      <c r="N70" s="62">
        <f t="shared" si="18"/>
        <v>0</v>
      </c>
      <c r="O70" s="62">
        <f t="shared" si="62"/>
        <v>0</v>
      </c>
      <c r="P70" s="62">
        <f t="shared" si="19"/>
        <v>0</v>
      </c>
      <c r="Q70" s="83">
        <f>IF(H70+G70&gt;0,0,IF((O70-P70)&gt;=$G$4+Summary!$P$8,$G$4+Summary!$P$8,O70-P70))</f>
        <v>0</v>
      </c>
      <c r="R70" s="62">
        <f t="shared" ref="R70:R101" si="104">SUM(P70:Q70)</f>
        <v>0</v>
      </c>
      <c r="T70" s="44">
        <f t="shared" si="20"/>
        <v>65</v>
      </c>
      <c r="U70" s="58">
        <f t="shared" si="63"/>
        <v>46266</v>
      </c>
      <c r="V70" s="62">
        <f t="shared" si="96"/>
        <v>0</v>
      </c>
      <c r="W70" s="62">
        <f t="shared" si="22"/>
        <v>0</v>
      </c>
      <c r="X70" s="62">
        <f t="shared" si="64"/>
        <v>0</v>
      </c>
      <c r="Y70" s="62">
        <f t="shared" si="23"/>
        <v>0</v>
      </c>
      <c r="Z70" s="83">
        <f>IF(H70+Q70+P70+G70&gt;0,0,IF((X70-Y70)&gt;=$G$4+$P$4+Summary!$P$8,$G$4+$P$4+Summary!$P$8,X70-Y70))</f>
        <v>0</v>
      </c>
      <c r="AA70" s="62">
        <f t="shared" ref="AA70:AA101" si="105">SUM(Y70:Z70)</f>
        <v>0</v>
      </c>
      <c r="AC70" s="44">
        <f t="shared" si="24"/>
        <v>65</v>
      </c>
      <c r="AD70" s="58">
        <f t="shared" si="65"/>
        <v>46266</v>
      </c>
      <c r="AE70" s="62">
        <f t="shared" si="97"/>
        <v>0</v>
      </c>
      <c r="AF70" s="62">
        <f t="shared" si="26"/>
        <v>0</v>
      </c>
      <c r="AG70" s="62">
        <f t="shared" si="66"/>
        <v>0</v>
      </c>
      <c r="AH70" s="62">
        <f t="shared" si="27"/>
        <v>0</v>
      </c>
      <c r="AI70" s="83">
        <f>IF(H70+Q70+Z70+Y70+P70+G70&gt;0,0,IF((AG70-AH70)&gt;=$G$4+$P$4+$Y$4+Summary!$P$8,$G$4+$P$4+$Y$4+Summary!$P$8,AG70-AH70))</f>
        <v>0</v>
      </c>
      <c r="AJ70" s="62">
        <f t="shared" ref="AJ70:AJ101" si="106">SUM(AH70:AI70)</f>
        <v>0</v>
      </c>
      <c r="AL70" s="44">
        <f t="shared" si="28"/>
        <v>65</v>
      </c>
      <c r="AM70" s="58">
        <f t="shared" si="67"/>
        <v>46266</v>
      </c>
      <c r="AN70" s="62">
        <f t="shared" si="98"/>
        <v>0</v>
      </c>
      <c r="AO70" s="62">
        <f t="shared" si="30"/>
        <v>0</v>
      </c>
      <c r="AP70" s="62">
        <f t="shared" si="68"/>
        <v>0</v>
      </c>
      <c r="AQ70" s="62">
        <f t="shared" si="31"/>
        <v>0</v>
      </c>
      <c r="AR70" s="83">
        <f>IF(H70+Q70+Z70+AI70+AH70+Y70+P70+G70&gt;0,0,IF((AP70-AQ70)&gt;=$G$4+$P$4+$Y$4+$AH$4+Summary!$P$8,$G$4+$P$4+$Y$4+$AH$4+Summary!$P$8,AP70-AQ70))</f>
        <v>0</v>
      </c>
      <c r="AS70" s="62">
        <f t="shared" ref="AS70:AS101" si="107">SUM(AQ70:AR70)</f>
        <v>0</v>
      </c>
      <c r="AU70" s="44">
        <f t="shared" si="32"/>
        <v>65</v>
      </c>
      <c r="AV70" s="58">
        <f t="shared" si="69"/>
        <v>46266</v>
      </c>
      <c r="AW70" s="62">
        <f t="shared" si="99"/>
        <v>0</v>
      </c>
      <c r="AX70" s="62">
        <f t="shared" si="34"/>
        <v>0</v>
      </c>
      <c r="AY70" s="62">
        <f t="shared" si="70"/>
        <v>0</v>
      </c>
      <c r="AZ70" s="62">
        <f t="shared" si="35"/>
        <v>0</v>
      </c>
      <c r="BA70" s="83">
        <f>IF(H70+Q70+Z70+AI70+AR70+AQ70+AH70+Y70+P70+G70&gt;0,0,IF((AY70-AZ70)&gt;=$G$4+$P$4+$Y$4+$AH$4+$AQ$4+Summary!$P$8,$G$4+$P$4+$Y$4+$AH$4+$AQ$4+Summary!$P$8,AY70-AZ70))</f>
        <v>0</v>
      </c>
      <c r="BB70" s="62">
        <f t="shared" ref="BB70:BB101" si="108">SUM(AZ70:BA70)</f>
        <v>0</v>
      </c>
      <c r="BD70" s="44">
        <f t="shared" si="36"/>
        <v>65</v>
      </c>
      <c r="BE70" s="58">
        <f t="shared" si="71"/>
        <v>46266</v>
      </c>
      <c r="BF70" s="62" t="e">
        <f t="shared" si="100"/>
        <v>#VALUE!</v>
      </c>
      <c r="BG70" s="62">
        <f t="shared" si="38"/>
        <v>0</v>
      </c>
      <c r="BH70" s="62" t="e">
        <f t="shared" si="72"/>
        <v>#VALUE!</v>
      </c>
      <c r="BI70" s="62" t="e">
        <f t="shared" si="39"/>
        <v>#VALUE!</v>
      </c>
      <c r="BJ70" s="83" t="e">
        <f>IF(H70+Q70+Z70+AI70+AR70+BA70+AZ70+AQ70+AH70+Y70+P70+G70&gt;0,0,IF((BH70-BI70)&gt;=$G$4+$P$4+$Y$4+$AH$4+$AQ$4+$AZ$4+Summary!$P$8,$G$4+$P$4+$Y$4+$AH$4+$AQ$4+$AZ$4+Summary!$P$8,BH70-BI70))</f>
        <v>#VALUE!</v>
      </c>
      <c r="BK70" s="62" t="e">
        <f t="shared" ref="BK70:BK101" si="109">SUM(BI70:BJ70)</f>
        <v>#VALUE!</v>
      </c>
      <c r="BM70" s="44">
        <f t="shared" si="40"/>
        <v>65</v>
      </c>
      <c r="BN70" s="58">
        <f t="shared" si="73"/>
        <v>46266</v>
      </c>
      <c r="BO70" s="62" t="e">
        <f t="shared" si="101"/>
        <v>#VALUE!</v>
      </c>
      <c r="BP70" s="62">
        <f t="shared" si="42"/>
        <v>0</v>
      </c>
      <c r="BQ70" s="62" t="e">
        <f t="shared" si="74"/>
        <v>#VALUE!</v>
      </c>
      <c r="BR70" s="62" t="e">
        <f t="shared" si="43"/>
        <v>#VALUE!</v>
      </c>
      <c r="BS70" s="83" t="e">
        <f>IF(H70+Q70+Z70+AI70+AR70+BA70+BJ70+BI70+AZ70+AQ70+AH70+Y70+P70+G70&gt;0,0,IF((BQ70-BR70)&gt;=$G$4+$P$4+$Y$4+$AH$4+$AQ$4+$AZ$4+$BI$4+Summary!$P$8,$G$4+$P$4+$Y$4+$AH$4+$AQ$4+$AZ$4+$BI$4+Summary!$P$8,BQ70-BR70))</f>
        <v>#VALUE!</v>
      </c>
      <c r="BT70" s="62" t="e">
        <f t="shared" ref="BT70:BT101" si="110">SUM(BR70:BS70)</f>
        <v>#VALUE!</v>
      </c>
      <c r="BV70" s="44">
        <f t="shared" si="44"/>
        <v>65</v>
      </c>
      <c r="BW70" s="58">
        <f t="shared" si="75"/>
        <v>46266</v>
      </c>
      <c r="BX70" s="62" t="e">
        <f t="shared" si="102"/>
        <v>#VALUE!</v>
      </c>
      <c r="BY70" s="62">
        <f t="shared" si="46"/>
        <v>0</v>
      </c>
      <c r="BZ70" s="62" t="e">
        <f t="shared" si="76"/>
        <v>#VALUE!</v>
      </c>
      <c r="CA70" s="62" t="e">
        <f t="shared" si="47"/>
        <v>#VALUE!</v>
      </c>
      <c r="CB70" s="83" t="e">
        <f>IF(H70+Q70+Z70+AI70+AR70+BA70+BJ70+BS70+BR70+BI70+AZ70+AQ70+AH70+Y70+P70+G70&gt;0,0,IF((BZ70-CA70)&gt;=$G$4+$P$4+$Y$4+$AH$4+$AQ$4+$AZ$4+$BI$4+$BR$4+Summary!$P$8,$G$4+$P$4+$Y$4+$AH$4+$AQ$4+$AZ$4+$BI$4+$BR$4+Summary!$P$8,BZ70-CA70))</f>
        <v>#VALUE!</v>
      </c>
      <c r="CC70" s="62" t="e">
        <f t="shared" ref="CC70:CC101" si="111">SUM(CA70:CB70)</f>
        <v>#VALUE!</v>
      </c>
      <c r="CE70" s="44">
        <f t="shared" si="48"/>
        <v>65</v>
      </c>
      <c r="CF70" s="58">
        <f t="shared" si="77"/>
        <v>46266</v>
      </c>
      <c r="CG70" s="62" t="e">
        <f t="shared" si="103"/>
        <v>#VALUE!</v>
      </c>
      <c r="CH70" s="62">
        <f t="shared" si="50"/>
        <v>0</v>
      </c>
      <c r="CI70" s="62" t="e">
        <f t="shared" si="78"/>
        <v>#VALUE!</v>
      </c>
      <c r="CJ70" s="62" t="e">
        <f t="shared" si="51"/>
        <v>#VALUE!</v>
      </c>
      <c r="CK70" s="83" t="e">
        <f>IF(H70+Q70+Z70+AI70+AR70+BA70+BJ70+BS70+CB70+CA70+BR70+BI70+AZ70+AQ70+AH70+Y70+P70+G70&gt;0,0,IF((CI70-CJ70)&gt;=$G$4+$P$4+$Y$4+$AH$4+$AQ$4+$AZ$4+$BI$4+$BR$4+$CA$4+Summary!$P$8,$G$4+$P$4+$Y$4+$AH$4+$AQ$4+$AZ$4+$BI$4+$BR$4+$CA$4+Summary!$P$8,CI70-CJ70))</f>
        <v>#VALUE!</v>
      </c>
      <c r="CL70" s="62" t="e">
        <f t="shared" ref="CL70:CL101" si="112">SUM(CJ70:CK70)</f>
        <v>#VALUE!</v>
      </c>
      <c r="CN70" s="44">
        <f t="shared" si="52"/>
        <v>65</v>
      </c>
      <c r="CO70" s="58">
        <f t="shared" si="79"/>
        <v>46266</v>
      </c>
      <c r="CP70" s="62" t="e">
        <f t="shared" ref="CP70:CP101" si="113">D70+M70+V70+AE70+AN70+AW70+BF70+BO70+BX70+CG70</f>
        <v>#VALUE!</v>
      </c>
      <c r="CQ70" s="62">
        <f t="shared" ref="CQ70:CQ101" si="114">E70+N70+W70+AF70+AO70+AX70+BG70+BP70+BY70+CH70</f>
        <v>0</v>
      </c>
      <c r="CR70" s="62" t="e">
        <f t="shared" ref="CR70:CR101" si="115">F70+O70+X70+AG70+AP70+AY70+BH70+BQ70+BZ70+CI70</f>
        <v>#VALUE!</v>
      </c>
      <c r="CS70" s="62" t="e">
        <f t="shared" ref="CS70:CS101" si="116">G70+P70+Y70+AH70+AQ70+AZ70+BI70+BR70+CA70+CJ70</f>
        <v>#VALUE!</v>
      </c>
      <c r="CT70" s="62" t="e">
        <f t="shared" ref="CT70:CT101" si="117">H70+Q70+Z70+AI70+AR70+BA70+BJ70+BS70+CB70+CK70</f>
        <v>#VALUE!</v>
      </c>
      <c r="CU70" s="62" t="e">
        <f t="shared" ref="CU70:CU101" si="118">I70+R70+AA70+AJ70+AS70+BB70+BK70+BT70+CC70+CL70</f>
        <v>#VALUE!</v>
      </c>
      <c r="CV70" s="84">
        <f t="shared" si="53"/>
        <v>46266</v>
      </c>
    </row>
    <row r="71" spans="2:100" ht="20" customHeight="1" thickBot="1" x14ac:dyDescent="0.25">
      <c r="B71" s="44">
        <f t="shared" si="54"/>
        <v>66</v>
      </c>
      <c r="C71" s="58">
        <f t="shared" si="56"/>
        <v>46296</v>
      </c>
      <c r="D71" s="62">
        <f t="shared" si="57"/>
        <v>0</v>
      </c>
      <c r="E71" s="62">
        <f t="shared" ref="E71:E77" si="119">IF($G$3="",0,D71*$G$3/12)</f>
        <v>0</v>
      </c>
      <c r="F71" s="62">
        <f t="shared" si="58"/>
        <v>0</v>
      </c>
      <c r="G71" s="62">
        <f t="shared" ref="G71:G77" si="120">IF(F71=0,0,IF(F71&lt;G70,F71,G70))</f>
        <v>0</v>
      </c>
      <c r="H71" s="83">
        <f t="shared" si="59"/>
        <v>0</v>
      </c>
      <c r="I71" s="62">
        <f t="shared" si="60"/>
        <v>0</v>
      </c>
      <c r="K71" s="44">
        <f t="shared" si="55"/>
        <v>66</v>
      </c>
      <c r="L71" s="58">
        <f t="shared" si="61"/>
        <v>46296</v>
      </c>
      <c r="M71" s="62">
        <f t="shared" ref="M71:M102" si="121">O70-R70</f>
        <v>0</v>
      </c>
      <c r="N71" s="62">
        <f t="shared" ref="N71:N77" si="122">IF(P68="",0,M71*$P$3/12)</f>
        <v>0</v>
      </c>
      <c r="O71" s="62">
        <f t="shared" si="62"/>
        <v>0</v>
      </c>
      <c r="P71" s="62">
        <f t="shared" ref="P71:P77" si="123">IF(O71=0,0,IF(O71&lt;P70,O71,P70))</f>
        <v>0</v>
      </c>
      <c r="Q71" s="83">
        <f>IF(H71+G71&gt;0,0,IF((O71-P71)&gt;=$G$4+Summary!$P$8,$G$4+Summary!$P$8,O71-P71))</f>
        <v>0</v>
      </c>
      <c r="R71" s="62">
        <f t="shared" si="104"/>
        <v>0</v>
      </c>
      <c r="T71" s="44">
        <f t="shared" ref="T71:T125" si="124">T70+1</f>
        <v>66</v>
      </c>
      <c r="U71" s="58">
        <f t="shared" si="63"/>
        <v>46296</v>
      </c>
      <c r="V71" s="62">
        <f t="shared" ref="V71:V102" si="125">X70-AA70</f>
        <v>0</v>
      </c>
      <c r="W71" s="62">
        <f t="shared" ref="W71:W77" si="126">IF($Y$3="",0,V71*$Y$3/12)</f>
        <v>0</v>
      </c>
      <c r="X71" s="62">
        <f t="shared" si="64"/>
        <v>0</v>
      </c>
      <c r="Y71" s="62">
        <f t="shared" ref="Y71:Y77" si="127">IF(X71=0,0,IF(X71&lt;Y70,X71,Y70))</f>
        <v>0</v>
      </c>
      <c r="Z71" s="83">
        <f>IF(H71+Q71+P71+G71&gt;0,0,IF((X71-Y71)&gt;=$G$4+$P$4+Summary!$P$8,$G$4+$P$4+Summary!$P$8,X71-Y71))</f>
        <v>0</v>
      </c>
      <c r="AA71" s="62">
        <f t="shared" si="105"/>
        <v>0</v>
      </c>
      <c r="AC71" s="44">
        <f t="shared" ref="AC71:AC125" si="128">AC70+1</f>
        <v>66</v>
      </c>
      <c r="AD71" s="58">
        <f t="shared" si="65"/>
        <v>46296</v>
      </c>
      <c r="AE71" s="62">
        <f t="shared" ref="AE71:AE102" si="129">AG70-AJ70</f>
        <v>0</v>
      </c>
      <c r="AF71" s="62">
        <f t="shared" ref="AF71:AF77" si="130">IF($AH$3="",0,AE71*$AH$3/12)</f>
        <v>0</v>
      </c>
      <c r="AG71" s="62">
        <f t="shared" si="66"/>
        <v>0</v>
      </c>
      <c r="AH71" s="62">
        <f t="shared" ref="AH71:AH77" si="131">IF(AG71=0,0,IF(AG71&lt;AH70,AG71,AH70))</f>
        <v>0</v>
      </c>
      <c r="AI71" s="83">
        <f>IF(H71+Q71+Z71+Y71+P71+G71&gt;0,0,IF((AG71-AH71)&gt;=$G$4+$P$4+$Y$4+Summary!$P$8,$G$4+$P$4+$Y$4+Summary!$P$8,AG71-AH71))</f>
        <v>0</v>
      </c>
      <c r="AJ71" s="62">
        <f t="shared" si="106"/>
        <v>0</v>
      </c>
      <c r="AL71" s="44">
        <f t="shared" ref="AL71:AL125" si="132">AL70+1</f>
        <v>66</v>
      </c>
      <c r="AM71" s="58">
        <f t="shared" si="67"/>
        <v>46296</v>
      </c>
      <c r="AN71" s="62">
        <f t="shared" ref="AN71:AN102" si="133">AP70-AS70</f>
        <v>0</v>
      </c>
      <c r="AO71" s="62">
        <f t="shared" ref="AO71:AO77" si="134">IF($AQ$3="",0,AN71*$AQ$3/12)</f>
        <v>0</v>
      </c>
      <c r="AP71" s="62">
        <f t="shared" si="68"/>
        <v>0</v>
      </c>
      <c r="AQ71" s="62">
        <f t="shared" ref="AQ71:AQ77" si="135">IF(AP71=0,0,IF(AP71&lt;AQ70,AP71,AQ70))</f>
        <v>0</v>
      </c>
      <c r="AR71" s="83">
        <f>IF(H71+Q71+Z71+AI71+AH71+Y71+P71+G71&gt;0,0,IF((AP71-AQ71)&gt;=$G$4+$P$4+$Y$4+$AH$4+Summary!$P$8,$G$4+$P$4+$Y$4+$AH$4+Summary!$P$8,AP71-AQ71))</f>
        <v>0</v>
      </c>
      <c r="AS71" s="62">
        <f t="shared" si="107"/>
        <v>0</v>
      </c>
      <c r="AU71" s="44">
        <f t="shared" ref="AU71:AU125" si="136">AU70+1</f>
        <v>66</v>
      </c>
      <c r="AV71" s="58">
        <f t="shared" si="69"/>
        <v>46296</v>
      </c>
      <c r="AW71" s="62">
        <f t="shared" ref="AW71:AW102" si="137">AY70-BB70</f>
        <v>0</v>
      </c>
      <c r="AX71" s="62">
        <f t="shared" ref="AX71:AX77" si="138">IF($AZ$3="",0,AW71*$AZ$3/12)</f>
        <v>0</v>
      </c>
      <c r="AY71" s="62">
        <f t="shared" si="70"/>
        <v>0</v>
      </c>
      <c r="AZ71" s="62">
        <f t="shared" ref="AZ71:AZ77" si="139">IF(AY71=0,0,IF(AY71&lt;AZ70,AY71,AZ70))</f>
        <v>0</v>
      </c>
      <c r="BA71" s="83">
        <f>IF(H71+Q71+Z71+AI71+AR71+AQ71+AH71+Y71+P71+G71&gt;0,0,IF((AY71-AZ71)&gt;=$G$4+$P$4+$Y$4+$AH$4+$AQ$4+Summary!$P$8,$G$4+$P$4+$Y$4+$AH$4+$AQ$4+Summary!$P$8,AY71-AZ71))</f>
        <v>0</v>
      </c>
      <c r="BB71" s="62">
        <f t="shared" si="108"/>
        <v>0</v>
      </c>
      <c r="BD71" s="44">
        <f t="shared" ref="BD71:BD125" si="140">BD70+1</f>
        <v>66</v>
      </c>
      <c r="BE71" s="58">
        <f t="shared" si="71"/>
        <v>46296</v>
      </c>
      <c r="BF71" s="62" t="e">
        <f t="shared" ref="BF71:BF102" si="141">BH70-BK70</f>
        <v>#VALUE!</v>
      </c>
      <c r="BG71" s="62">
        <f t="shared" ref="BG71:BG77" si="142">IF($BI$3="",0,BF71*$BI$3/12)</f>
        <v>0</v>
      </c>
      <c r="BH71" s="62" t="e">
        <f t="shared" si="72"/>
        <v>#VALUE!</v>
      </c>
      <c r="BI71" s="62" t="e">
        <f t="shared" ref="BI71:BI77" si="143">IF(BH71=0,0,IF(BH71&lt;BI70,BH71,BI70))</f>
        <v>#VALUE!</v>
      </c>
      <c r="BJ71" s="83" t="e">
        <f>IF(H71+Q71+Z71+AI71+AR71+BA71+AZ71+AQ71+AH71+Y71+P71+G71&gt;0,0,IF((BH71-BI71)&gt;=$G$4+$P$4+$Y$4+$AH$4+$AQ$4+$AZ$4+Summary!$P$8,$G$4+$P$4+$Y$4+$AH$4+$AQ$4+$AZ$4+Summary!$P$8,BH71-BI71))</f>
        <v>#VALUE!</v>
      </c>
      <c r="BK71" s="62" t="e">
        <f t="shared" si="109"/>
        <v>#VALUE!</v>
      </c>
      <c r="BM71" s="44">
        <f t="shared" ref="BM71:BM125" si="144">BM70+1</f>
        <v>66</v>
      </c>
      <c r="BN71" s="58">
        <f t="shared" si="73"/>
        <v>46296</v>
      </c>
      <c r="BO71" s="62" t="e">
        <f t="shared" ref="BO71:BO102" si="145">BQ70-BT70</f>
        <v>#VALUE!</v>
      </c>
      <c r="BP71" s="62">
        <f t="shared" ref="BP71:BP77" si="146">IF($BR$3="",0,BO71*$BR$3/12)</f>
        <v>0</v>
      </c>
      <c r="BQ71" s="62" t="e">
        <f t="shared" si="74"/>
        <v>#VALUE!</v>
      </c>
      <c r="BR71" s="62" t="e">
        <f t="shared" ref="BR71:BR77" si="147">IF(BQ71=0,0,IF(BQ71&lt;BR70,BQ71,BR70))</f>
        <v>#VALUE!</v>
      </c>
      <c r="BS71" s="83" t="e">
        <f>IF(H71+Q71+Z71+AI71+AR71+BA71+BJ71+BI71+AZ71+AQ71+AH71+Y71+P71+G71&gt;0,0,IF((BQ71-BR71)&gt;=$G$4+$P$4+$Y$4+$AH$4+$AQ$4+$AZ$4+$BI$4+Summary!$P$8,$G$4+$P$4+$Y$4+$AH$4+$AQ$4+$AZ$4+$BI$4+Summary!$P$8,BQ71-BR71))</f>
        <v>#VALUE!</v>
      </c>
      <c r="BT71" s="62" t="e">
        <f t="shared" si="110"/>
        <v>#VALUE!</v>
      </c>
      <c r="BV71" s="44">
        <f t="shared" ref="BV71:BV125" si="148">BV70+1</f>
        <v>66</v>
      </c>
      <c r="BW71" s="58">
        <f t="shared" si="75"/>
        <v>46296</v>
      </c>
      <c r="BX71" s="62" t="e">
        <f t="shared" ref="BX71:BX102" si="149">BZ70-CC70</f>
        <v>#VALUE!</v>
      </c>
      <c r="BY71" s="62">
        <f t="shared" ref="BY71:BY77" si="150">IF($CA$3="",0,BX71*$CA$3/12)</f>
        <v>0</v>
      </c>
      <c r="BZ71" s="62" t="e">
        <f t="shared" si="76"/>
        <v>#VALUE!</v>
      </c>
      <c r="CA71" s="62" t="e">
        <f t="shared" ref="CA71:CA77" si="151">IF(BZ71=0,0,IF(BZ71&lt;CA70,BZ71,CA70))</f>
        <v>#VALUE!</v>
      </c>
      <c r="CB71" s="83" t="e">
        <f>IF(H71+Q71+Z71+AI71+AR71+BA71+BJ71+BS71+BR71+BI71+AZ71+AQ71+AH71+Y71+P71+G71&gt;0,0,IF((BZ71-CA71)&gt;=$G$4+$P$4+$Y$4+$AH$4+$AQ$4+$AZ$4+$BI$4+$BR$4+Summary!$P$8,$G$4+$P$4+$Y$4+$AH$4+$AQ$4+$AZ$4+$BI$4+$BR$4+Summary!$P$8,BZ71-CA71))</f>
        <v>#VALUE!</v>
      </c>
      <c r="CC71" s="62" t="e">
        <f t="shared" si="111"/>
        <v>#VALUE!</v>
      </c>
      <c r="CE71" s="44">
        <f t="shared" ref="CE71:CE125" si="152">CE70+1</f>
        <v>66</v>
      </c>
      <c r="CF71" s="58">
        <f t="shared" si="77"/>
        <v>46296</v>
      </c>
      <c r="CG71" s="62" t="e">
        <f t="shared" ref="CG71:CG102" si="153">CI70-CL70</f>
        <v>#VALUE!</v>
      </c>
      <c r="CH71" s="62">
        <f t="shared" ref="CH71:CH77" si="154">IF($CJ$3="",0,CG71*$CJ$3/12)</f>
        <v>0</v>
      </c>
      <c r="CI71" s="62" t="e">
        <f t="shared" si="78"/>
        <v>#VALUE!</v>
      </c>
      <c r="CJ71" s="62" t="e">
        <f t="shared" ref="CJ71:CJ77" si="155">IF(CI71=0,0,IF(CI71&lt;CJ70,CI71,CJ70))</f>
        <v>#VALUE!</v>
      </c>
      <c r="CK71" s="83" t="e">
        <f>IF(H71+Q71+Z71+AI71+AR71+BA71+BJ71+BS71+CB71+CA71+BR71+BI71+AZ71+AQ71+AH71+Y71+P71+G71&gt;0,0,IF((CI71-CJ71)&gt;=$G$4+$P$4+$Y$4+$AH$4+$AQ$4+$AZ$4+$BI$4+$BR$4+$CA$4+Summary!$P$8,$G$4+$P$4+$Y$4+$AH$4+$AQ$4+$AZ$4+$BI$4+$BR$4+$CA$4+Summary!$P$8,CI71-CJ71))</f>
        <v>#VALUE!</v>
      </c>
      <c r="CL71" s="62" t="e">
        <f t="shared" si="112"/>
        <v>#VALUE!</v>
      </c>
      <c r="CN71" s="44">
        <f t="shared" ref="CN71:CN125" si="156">CN70+1</f>
        <v>66</v>
      </c>
      <c r="CO71" s="58">
        <f t="shared" si="79"/>
        <v>46296</v>
      </c>
      <c r="CP71" s="62" t="e">
        <f t="shared" si="113"/>
        <v>#VALUE!</v>
      </c>
      <c r="CQ71" s="62">
        <f t="shared" si="114"/>
        <v>0</v>
      </c>
      <c r="CR71" s="62" t="e">
        <f t="shared" si="115"/>
        <v>#VALUE!</v>
      </c>
      <c r="CS71" s="62" t="e">
        <f t="shared" si="116"/>
        <v>#VALUE!</v>
      </c>
      <c r="CT71" s="62" t="e">
        <f t="shared" si="117"/>
        <v>#VALUE!</v>
      </c>
      <c r="CU71" s="62" t="e">
        <f t="shared" si="118"/>
        <v>#VALUE!</v>
      </c>
      <c r="CV71" s="84">
        <f t="shared" ref="CV71:CV77" si="157">CO71</f>
        <v>46296</v>
      </c>
    </row>
    <row r="72" spans="2:100" ht="20" customHeight="1" thickBot="1" x14ac:dyDescent="0.25">
      <c r="B72" s="44">
        <f t="shared" ref="B72:B77" si="158">B71+1</f>
        <v>67</v>
      </c>
      <c r="C72" s="58">
        <f t="shared" si="56"/>
        <v>46327</v>
      </c>
      <c r="D72" s="62">
        <f t="shared" si="57"/>
        <v>0</v>
      </c>
      <c r="E72" s="62">
        <f t="shared" si="119"/>
        <v>0</v>
      </c>
      <c r="F72" s="62">
        <f t="shared" si="58"/>
        <v>0</v>
      </c>
      <c r="G72" s="62">
        <f t="shared" si="120"/>
        <v>0</v>
      </c>
      <c r="H72" s="83">
        <f t="shared" si="59"/>
        <v>0</v>
      </c>
      <c r="I72" s="62">
        <f t="shared" si="60"/>
        <v>0</v>
      </c>
      <c r="K72" s="44">
        <f t="shared" ref="K72:K125" si="159">K71+1</f>
        <v>67</v>
      </c>
      <c r="L72" s="58">
        <f t="shared" si="61"/>
        <v>46327</v>
      </c>
      <c r="M72" s="62">
        <f t="shared" si="121"/>
        <v>0</v>
      </c>
      <c r="N72" s="62">
        <f t="shared" si="122"/>
        <v>0</v>
      </c>
      <c r="O72" s="62">
        <f t="shared" si="62"/>
        <v>0</v>
      </c>
      <c r="P72" s="62">
        <f t="shared" si="123"/>
        <v>0</v>
      </c>
      <c r="Q72" s="83">
        <f>IF(H72+G72&gt;0,0,IF((O72-P72)&gt;=$G$4+Summary!$P$8,$G$4+Summary!$P$8,O72-P72))</f>
        <v>0</v>
      </c>
      <c r="R72" s="62">
        <f t="shared" si="104"/>
        <v>0</v>
      </c>
      <c r="T72" s="44">
        <f t="shared" si="124"/>
        <v>67</v>
      </c>
      <c r="U72" s="58">
        <f t="shared" si="63"/>
        <v>46327</v>
      </c>
      <c r="V72" s="62">
        <f t="shared" si="125"/>
        <v>0</v>
      </c>
      <c r="W72" s="62">
        <f t="shared" si="126"/>
        <v>0</v>
      </c>
      <c r="X72" s="62">
        <f t="shared" si="64"/>
        <v>0</v>
      </c>
      <c r="Y72" s="62">
        <f t="shared" si="127"/>
        <v>0</v>
      </c>
      <c r="Z72" s="83">
        <f>IF(H72+Q72+P72+G72&gt;0,0,IF((X72-Y72)&gt;=$G$4+$P$4+Summary!$P$8,$G$4+$P$4+Summary!$P$8,X72-Y72))</f>
        <v>0</v>
      </c>
      <c r="AA72" s="62">
        <f t="shared" si="105"/>
        <v>0</v>
      </c>
      <c r="AC72" s="44">
        <f t="shared" si="128"/>
        <v>67</v>
      </c>
      <c r="AD72" s="58">
        <f t="shared" si="65"/>
        <v>46327</v>
      </c>
      <c r="AE72" s="62">
        <f t="shared" si="129"/>
        <v>0</v>
      </c>
      <c r="AF72" s="62">
        <f t="shared" si="130"/>
        <v>0</v>
      </c>
      <c r="AG72" s="62">
        <f t="shared" si="66"/>
        <v>0</v>
      </c>
      <c r="AH72" s="62">
        <f t="shared" si="131"/>
        <v>0</v>
      </c>
      <c r="AI72" s="83">
        <f>IF(H72+Q72+Z72+Y72+P72+G72&gt;0,0,IF((AG72-AH72)&gt;=$G$4+$P$4+$Y$4+Summary!$P$8,$G$4+$P$4+$Y$4+Summary!$P$8,AG72-AH72))</f>
        <v>0</v>
      </c>
      <c r="AJ72" s="62">
        <f t="shared" si="106"/>
        <v>0</v>
      </c>
      <c r="AL72" s="44">
        <f t="shared" si="132"/>
        <v>67</v>
      </c>
      <c r="AM72" s="58">
        <f t="shared" si="67"/>
        <v>46327</v>
      </c>
      <c r="AN72" s="62">
        <f t="shared" si="133"/>
        <v>0</v>
      </c>
      <c r="AO72" s="62">
        <f t="shared" si="134"/>
        <v>0</v>
      </c>
      <c r="AP72" s="62">
        <f t="shared" si="68"/>
        <v>0</v>
      </c>
      <c r="AQ72" s="62">
        <f t="shared" si="135"/>
        <v>0</v>
      </c>
      <c r="AR72" s="83">
        <f>IF(H72+Q72+Z72+AI72+AH72+Y72+P72+G72&gt;0,0,IF((AP72-AQ72)&gt;=$G$4+$P$4+$Y$4+$AH$4+Summary!$P$8,$G$4+$P$4+$Y$4+$AH$4+Summary!$P$8,AP72-AQ72))</f>
        <v>0</v>
      </c>
      <c r="AS72" s="62">
        <f t="shared" si="107"/>
        <v>0</v>
      </c>
      <c r="AU72" s="44">
        <f t="shared" si="136"/>
        <v>67</v>
      </c>
      <c r="AV72" s="58">
        <f t="shared" si="69"/>
        <v>46327</v>
      </c>
      <c r="AW72" s="62">
        <f t="shared" si="137"/>
        <v>0</v>
      </c>
      <c r="AX72" s="62">
        <f t="shared" si="138"/>
        <v>0</v>
      </c>
      <c r="AY72" s="62">
        <f t="shared" si="70"/>
        <v>0</v>
      </c>
      <c r="AZ72" s="62">
        <f t="shared" si="139"/>
        <v>0</v>
      </c>
      <c r="BA72" s="83">
        <f>IF(H72+Q72+Z72+AI72+AR72+AQ72+AH72+Y72+P72+G72&gt;0,0,IF((AY72-AZ72)&gt;=$G$4+$P$4+$Y$4+$AH$4+$AQ$4+Summary!$P$8,$G$4+$P$4+$Y$4+$AH$4+$AQ$4+Summary!$P$8,AY72-AZ72))</f>
        <v>0</v>
      </c>
      <c r="BB72" s="62">
        <f t="shared" si="108"/>
        <v>0</v>
      </c>
      <c r="BD72" s="44">
        <f t="shared" si="140"/>
        <v>67</v>
      </c>
      <c r="BE72" s="58">
        <f t="shared" si="71"/>
        <v>46327</v>
      </c>
      <c r="BF72" s="62" t="e">
        <f t="shared" si="141"/>
        <v>#VALUE!</v>
      </c>
      <c r="BG72" s="62">
        <f t="shared" si="142"/>
        <v>0</v>
      </c>
      <c r="BH72" s="62" t="e">
        <f t="shared" si="72"/>
        <v>#VALUE!</v>
      </c>
      <c r="BI72" s="62" t="e">
        <f t="shared" si="143"/>
        <v>#VALUE!</v>
      </c>
      <c r="BJ72" s="83" t="e">
        <f>IF(H72+Q72+Z72+AI72+AR72+BA72+AZ72+AQ72+AH72+Y72+P72+G72&gt;0,0,IF((BH72-BI72)&gt;=$G$4+$P$4+$Y$4+$AH$4+$AQ$4+$AZ$4+Summary!$P$8,$G$4+$P$4+$Y$4+$AH$4+$AQ$4+$AZ$4+Summary!$P$8,BH72-BI72))</f>
        <v>#VALUE!</v>
      </c>
      <c r="BK72" s="62" t="e">
        <f t="shared" si="109"/>
        <v>#VALUE!</v>
      </c>
      <c r="BM72" s="44">
        <f t="shared" si="144"/>
        <v>67</v>
      </c>
      <c r="BN72" s="58">
        <f t="shared" si="73"/>
        <v>46327</v>
      </c>
      <c r="BO72" s="62" t="e">
        <f t="shared" si="145"/>
        <v>#VALUE!</v>
      </c>
      <c r="BP72" s="62">
        <f t="shared" si="146"/>
        <v>0</v>
      </c>
      <c r="BQ72" s="62" t="e">
        <f t="shared" si="74"/>
        <v>#VALUE!</v>
      </c>
      <c r="BR72" s="62" t="e">
        <f t="shared" si="147"/>
        <v>#VALUE!</v>
      </c>
      <c r="BS72" s="83" t="e">
        <f>IF(H72+Q72+Z72+AI72+AR72+BA72+BJ72+BI72+AZ72+AQ72+AH72+Y72+P72+G72&gt;0,0,IF((BQ72-BR72)&gt;=$G$4+$P$4+$Y$4+$AH$4+$AQ$4+$AZ$4+$BI$4+Summary!$P$8,$G$4+$P$4+$Y$4+$AH$4+$AQ$4+$AZ$4+$BI$4+Summary!$P$8,BQ72-BR72))</f>
        <v>#VALUE!</v>
      </c>
      <c r="BT72" s="62" t="e">
        <f t="shared" si="110"/>
        <v>#VALUE!</v>
      </c>
      <c r="BV72" s="44">
        <f t="shared" si="148"/>
        <v>67</v>
      </c>
      <c r="BW72" s="58">
        <f t="shared" si="75"/>
        <v>46327</v>
      </c>
      <c r="BX72" s="62" t="e">
        <f t="shared" si="149"/>
        <v>#VALUE!</v>
      </c>
      <c r="BY72" s="62">
        <f t="shared" si="150"/>
        <v>0</v>
      </c>
      <c r="BZ72" s="62" t="e">
        <f t="shared" si="76"/>
        <v>#VALUE!</v>
      </c>
      <c r="CA72" s="62" t="e">
        <f t="shared" si="151"/>
        <v>#VALUE!</v>
      </c>
      <c r="CB72" s="83" t="e">
        <f>IF(H72+Q72+Z72+AI72+AR72+BA72+BJ72+BS72+BR72+BI72+AZ72+AQ72+AH72+Y72+P72+G72&gt;0,0,IF((BZ72-CA72)&gt;=$G$4+$P$4+$Y$4+$AH$4+$AQ$4+$AZ$4+$BI$4+$BR$4+Summary!$P$8,$G$4+$P$4+$Y$4+$AH$4+$AQ$4+$AZ$4+$BI$4+$BR$4+Summary!$P$8,BZ72-CA72))</f>
        <v>#VALUE!</v>
      </c>
      <c r="CC72" s="62" t="e">
        <f t="shared" si="111"/>
        <v>#VALUE!</v>
      </c>
      <c r="CE72" s="44">
        <f t="shared" si="152"/>
        <v>67</v>
      </c>
      <c r="CF72" s="58">
        <f t="shared" si="77"/>
        <v>46327</v>
      </c>
      <c r="CG72" s="62" t="e">
        <f t="shared" si="153"/>
        <v>#VALUE!</v>
      </c>
      <c r="CH72" s="62">
        <f t="shared" si="154"/>
        <v>0</v>
      </c>
      <c r="CI72" s="62" t="e">
        <f t="shared" si="78"/>
        <v>#VALUE!</v>
      </c>
      <c r="CJ72" s="62" t="e">
        <f t="shared" si="155"/>
        <v>#VALUE!</v>
      </c>
      <c r="CK72" s="83" t="e">
        <f>IF(H72+Q72+Z72+AI72+AR72+BA72+BJ72+BS72+CB72+CA72+BR72+BI72+AZ72+AQ72+AH72+Y72+P72+G72&gt;0,0,IF((CI72-CJ72)&gt;=$G$4+$P$4+$Y$4+$AH$4+$AQ$4+$AZ$4+$BI$4+$BR$4+$CA$4+Summary!$P$8,$G$4+$P$4+$Y$4+$AH$4+$AQ$4+$AZ$4+$BI$4+$BR$4+$CA$4+Summary!$P$8,CI72-CJ72))</f>
        <v>#VALUE!</v>
      </c>
      <c r="CL72" s="62" t="e">
        <f t="shared" si="112"/>
        <v>#VALUE!</v>
      </c>
      <c r="CN72" s="44">
        <f t="shared" si="156"/>
        <v>67</v>
      </c>
      <c r="CO72" s="58">
        <f t="shared" si="79"/>
        <v>46327</v>
      </c>
      <c r="CP72" s="62" t="e">
        <f t="shared" si="113"/>
        <v>#VALUE!</v>
      </c>
      <c r="CQ72" s="62">
        <f t="shared" si="114"/>
        <v>0</v>
      </c>
      <c r="CR72" s="62" t="e">
        <f t="shared" si="115"/>
        <v>#VALUE!</v>
      </c>
      <c r="CS72" s="62" t="e">
        <f t="shared" si="116"/>
        <v>#VALUE!</v>
      </c>
      <c r="CT72" s="62" t="e">
        <f t="shared" si="117"/>
        <v>#VALUE!</v>
      </c>
      <c r="CU72" s="62" t="e">
        <f t="shared" si="118"/>
        <v>#VALUE!</v>
      </c>
      <c r="CV72" s="84">
        <f t="shared" si="157"/>
        <v>46327</v>
      </c>
    </row>
    <row r="73" spans="2:100" ht="20" customHeight="1" thickBot="1" x14ac:dyDescent="0.25">
      <c r="B73" s="44">
        <f t="shared" si="158"/>
        <v>68</v>
      </c>
      <c r="C73" s="58">
        <f t="shared" si="56"/>
        <v>46357</v>
      </c>
      <c r="D73" s="62">
        <f t="shared" si="57"/>
        <v>0</v>
      </c>
      <c r="E73" s="62">
        <f t="shared" si="119"/>
        <v>0</v>
      </c>
      <c r="F73" s="62">
        <f t="shared" si="58"/>
        <v>0</v>
      </c>
      <c r="G73" s="62">
        <f t="shared" si="120"/>
        <v>0</v>
      </c>
      <c r="H73" s="83">
        <f t="shared" si="59"/>
        <v>0</v>
      </c>
      <c r="I73" s="62">
        <f t="shared" si="60"/>
        <v>0</v>
      </c>
      <c r="K73" s="44">
        <f t="shared" si="159"/>
        <v>68</v>
      </c>
      <c r="L73" s="58">
        <f t="shared" si="61"/>
        <v>46357</v>
      </c>
      <c r="M73" s="62">
        <f t="shared" si="121"/>
        <v>0</v>
      </c>
      <c r="N73" s="62">
        <f t="shared" si="122"/>
        <v>0</v>
      </c>
      <c r="O73" s="62">
        <f t="shared" si="62"/>
        <v>0</v>
      </c>
      <c r="P73" s="62">
        <f t="shared" si="123"/>
        <v>0</v>
      </c>
      <c r="Q73" s="83">
        <f>IF(H73+G73&gt;0,0,IF((O73-P73)&gt;=$G$4+Summary!$P$8,$G$4+Summary!$P$8,O73-P73))</f>
        <v>0</v>
      </c>
      <c r="R73" s="62">
        <f t="shared" si="104"/>
        <v>0</v>
      </c>
      <c r="T73" s="44">
        <f t="shared" si="124"/>
        <v>68</v>
      </c>
      <c r="U73" s="58">
        <f t="shared" si="63"/>
        <v>46357</v>
      </c>
      <c r="V73" s="62">
        <f t="shared" si="125"/>
        <v>0</v>
      </c>
      <c r="W73" s="62">
        <f t="shared" si="126"/>
        <v>0</v>
      </c>
      <c r="X73" s="62">
        <f t="shared" si="64"/>
        <v>0</v>
      </c>
      <c r="Y73" s="62">
        <f t="shared" si="127"/>
        <v>0</v>
      </c>
      <c r="Z73" s="83">
        <f>IF(H73+Q73+P73+G73&gt;0,0,IF((X73-Y73)&gt;=$G$4+$P$4+Summary!$P$8,$G$4+$P$4+Summary!$P$8,X73-Y73))</f>
        <v>0</v>
      </c>
      <c r="AA73" s="62">
        <f t="shared" si="105"/>
        <v>0</v>
      </c>
      <c r="AC73" s="44">
        <f t="shared" si="128"/>
        <v>68</v>
      </c>
      <c r="AD73" s="58">
        <f t="shared" si="65"/>
        <v>46357</v>
      </c>
      <c r="AE73" s="62">
        <f t="shared" si="129"/>
        <v>0</v>
      </c>
      <c r="AF73" s="62">
        <f t="shared" si="130"/>
        <v>0</v>
      </c>
      <c r="AG73" s="62">
        <f t="shared" si="66"/>
        <v>0</v>
      </c>
      <c r="AH73" s="62">
        <f t="shared" si="131"/>
        <v>0</v>
      </c>
      <c r="AI73" s="83">
        <f>IF(H73+Q73+Z73+Y73+P73+G73&gt;0,0,IF((AG73-AH73)&gt;=$G$4+$P$4+$Y$4+Summary!$P$8,$G$4+$P$4+$Y$4+Summary!$P$8,AG73-AH73))</f>
        <v>0</v>
      </c>
      <c r="AJ73" s="62">
        <f t="shared" si="106"/>
        <v>0</v>
      </c>
      <c r="AL73" s="44">
        <f t="shared" si="132"/>
        <v>68</v>
      </c>
      <c r="AM73" s="58">
        <f t="shared" si="67"/>
        <v>46357</v>
      </c>
      <c r="AN73" s="62">
        <f t="shared" si="133"/>
        <v>0</v>
      </c>
      <c r="AO73" s="62">
        <f t="shared" si="134"/>
        <v>0</v>
      </c>
      <c r="AP73" s="62">
        <f t="shared" si="68"/>
        <v>0</v>
      </c>
      <c r="AQ73" s="62">
        <f t="shared" si="135"/>
        <v>0</v>
      </c>
      <c r="AR73" s="83">
        <f>IF(H73+Q73+Z73+AI73+AH73+Y73+P73+G73&gt;0,0,IF((AP73-AQ73)&gt;=$G$4+$P$4+$Y$4+$AH$4+Summary!$P$8,$G$4+$P$4+$Y$4+$AH$4+Summary!$P$8,AP73-AQ73))</f>
        <v>0</v>
      </c>
      <c r="AS73" s="62">
        <f t="shared" si="107"/>
        <v>0</v>
      </c>
      <c r="AU73" s="44">
        <f t="shared" si="136"/>
        <v>68</v>
      </c>
      <c r="AV73" s="58">
        <f t="shared" si="69"/>
        <v>46357</v>
      </c>
      <c r="AW73" s="62">
        <f t="shared" si="137"/>
        <v>0</v>
      </c>
      <c r="AX73" s="62">
        <f t="shared" si="138"/>
        <v>0</v>
      </c>
      <c r="AY73" s="62">
        <f t="shared" si="70"/>
        <v>0</v>
      </c>
      <c r="AZ73" s="62">
        <f t="shared" si="139"/>
        <v>0</v>
      </c>
      <c r="BA73" s="83">
        <f>IF(H73+Q73+Z73+AI73+AR73+AQ73+AH73+Y73+P73+G73&gt;0,0,IF((AY73-AZ73)&gt;=$G$4+$P$4+$Y$4+$AH$4+$AQ$4+Summary!$P$8,$G$4+$P$4+$Y$4+$AH$4+$AQ$4+Summary!$P$8,AY73-AZ73))</f>
        <v>0</v>
      </c>
      <c r="BB73" s="62">
        <f t="shared" si="108"/>
        <v>0</v>
      </c>
      <c r="BD73" s="44">
        <f t="shared" si="140"/>
        <v>68</v>
      </c>
      <c r="BE73" s="58">
        <f t="shared" si="71"/>
        <v>46357</v>
      </c>
      <c r="BF73" s="62" t="e">
        <f t="shared" si="141"/>
        <v>#VALUE!</v>
      </c>
      <c r="BG73" s="62">
        <f t="shared" si="142"/>
        <v>0</v>
      </c>
      <c r="BH73" s="62" t="e">
        <f t="shared" si="72"/>
        <v>#VALUE!</v>
      </c>
      <c r="BI73" s="62" t="e">
        <f t="shared" si="143"/>
        <v>#VALUE!</v>
      </c>
      <c r="BJ73" s="83" t="e">
        <f>IF(H73+Q73+Z73+AI73+AR73+BA73+AZ73+AQ73+AH73+Y73+P73+G73&gt;0,0,IF((BH73-BI73)&gt;=$G$4+$P$4+$Y$4+$AH$4+$AQ$4+$AZ$4+Summary!$P$8,$G$4+$P$4+$Y$4+$AH$4+$AQ$4+$AZ$4+Summary!$P$8,BH73-BI73))</f>
        <v>#VALUE!</v>
      </c>
      <c r="BK73" s="62" t="e">
        <f t="shared" si="109"/>
        <v>#VALUE!</v>
      </c>
      <c r="BM73" s="44">
        <f t="shared" si="144"/>
        <v>68</v>
      </c>
      <c r="BN73" s="58">
        <f t="shared" si="73"/>
        <v>46357</v>
      </c>
      <c r="BO73" s="62" t="e">
        <f t="shared" si="145"/>
        <v>#VALUE!</v>
      </c>
      <c r="BP73" s="62">
        <f t="shared" si="146"/>
        <v>0</v>
      </c>
      <c r="BQ73" s="62" t="e">
        <f t="shared" si="74"/>
        <v>#VALUE!</v>
      </c>
      <c r="BR73" s="62" t="e">
        <f t="shared" si="147"/>
        <v>#VALUE!</v>
      </c>
      <c r="BS73" s="83" t="e">
        <f>IF(H73+Q73+Z73+AI73+AR73+BA73+BJ73+BI73+AZ73+AQ73+AH73+Y73+P73+G73&gt;0,0,IF((BQ73-BR73)&gt;=$G$4+$P$4+$Y$4+$AH$4+$AQ$4+$AZ$4+$BI$4+Summary!$P$8,$G$4+$P$4+$Y$4+$AH$4+$AQ$4+$AZ$4+$BI$4+Summary!$P$8,BQ73-BR73))</f>
        <v>#VALUE!</v>
      </c>
      <c r="BT73" s="62" t="e">
        <f t="shared" si="110"/>
        <v>#VALUE!</v>
      </c>
      <c r="BV73" s="44">
        <f t="shared" si="148"/>
        <v>68</v>
      </c>
      <c r="BW73" s="58">
        <f t="shared" si="75"/>
        <v>46357</v>
      </c>
      <c r="BX73" s="62" t="e">
        <f t="shared" si="149"/>
        <v>#VALUE!</v>
      </c>
      <c r="BY73" s="62">
        <f t="shared" si="150"/>
        <v>0</v>
      </c>
      <c r="BZ73" s="62" t="e">
        <f t="shared" si="76"/>
        <v>#VALUE!</v>
      </c>
      <c r="CA73" s="62" t="e">
        <f t="shared" si="151"/>
        <v>#VALUE!</v>
      </c>
      <c r="CB73" s="83" t="e">
        <f>IF(H73+Q73+Z73+AI73+AR73+BA73+BJ73+BS73+BR73+BI73+AZ73+AQ73+AH73+Y73+P73+G73&gt;0,0,IF((BZ73-CA73)&gt;=$G$4+$P$4+$Y$4+$AH$4+$AQ$4+$AZ$4+$BI$4+$BR$4+Summary!$P$8,$G$4+$P$4+$Y$4+$AH$4+$AQ$4+$AZ$4+$BI$4+$BR$4+Summary!$P$8,BZ73-CA73))</f>
        <v>#VALUE!</v>
      </c>
      <c r="CC73" s="62" t="e">
        <f t="shared" si="111"/>
        <v>#VALUE!</v>
      </c>
      <c r="CE73" s="44">
        <f t="shared" si="152"/>
        <v>68</v>
      </c>
      <c r="CF73" s="58">
        <f t="shared" si="77"/>
        <v>46357</v>
      </c>
      <c r="CG73" s="62" t="e">
        <f t="shared" si="153"/>
        <v>#VALUE!</v>
      </c>
      <c r="CH73" s="62">
        <f t="shared" si="154"/>
        <v>0</v>
      </c>
      <c r="CI73" s="62" t="e">
        <f t="shared" si="78"/>
        <v>#VALUE!</v>
      </c>
      <c r="CJ73" s="62" t="e">
        <f t="shared" si="155"/>
        <v>#VALUE!</v>
      </c>
      <c r="CK73" s="83" t="e">
        <f>IF(H73+Q73+Z73+AI73+AR73+BA73+BJ73+BS73+CB73+CA73+BR73+BI73+AZ73+AQ73+AH73+Y73+P73+G73&gt;0,0,IF((CI73-CJ73)&gt;=$G$4+$P$4+$Y$4+$AH$4+$AQ$4+$AZ$4+$BI$4+$BR$4+$CA$4+Summary!$P$8,$G$4+$P$4+$Y$4+$AH$4+$AQ$4+$AZ$4+$BI$4+$BR$4+$CA$4+Summary!$P$8,CI73-CJ73))</f>
        <v>#VALUE!</v>
      </c>
      <c r="CL73" s="62" t="e">
        <f t="shared" si="112"/>
        <v>#VALUE!</v>
      </c>
      <c r="CN73" s="44">
        <f t="shared" si="156"/>
        <v>68</v>
      </c>
      <c r="CO73" s="58">
        <f t="shared" si="79"/>
        <v>46357</v>
      </c>
      <c r="CP73" s="62" t="e">
        <f t="shared" si="113"/>
        <v>#VALUE!</v>
      </c>
      <c r="CQ73" s="62">
        <f t="shared" si="114"/>
        <v>0</v>
      </c>
      <c r="CR73" s="62" t="e">
        <f t="shared" si="115"/>
        <v>#VALUE!</v>
      </c>
      <c r="CS73" s="62" t="e">
        <f t="shared" si="116"/>
        <v>#VALUE!</v>
      </c>
      <c r="CT73" s="62" t="e">
        <f t="shared" si="117"/>
        <v>#VALUE!</v>
      </c>
      <c r="CU73" s="62" t="e">
        <f t="shared" si="118"/>
        <v>#VALUE!</v>
      </c>
      <c r="CV73" s="84">
        <f t="shared" si="157"/>
        <v>46357</v>
      </c>
    </row>
    <row r="74" spans="2:100" ht="20" customHeight="1" thickBot="1" x14ac:dyDescent="0.25">
      <c r="B74" s="44">
        <f t="shared" si="158"/>
        <v>69</v>
      </c>
      <c r="C74" s="58">
        <f t="shared" ref="C74:C125" si="160">EDATE(C73,1)</f>
        <v>46388</v>
      </c>
      <c r="D74" s="62">
        <f t="shared" ref="D74:D77" si="161">F73-I73</f>
        <v>0</v>
      </c>
      <c r="E74" s="62">
        <f t="shared" si="119"/>
        <v>0</v>
      </c>
      <c r="F74" s="62">
        <f t="shared" ref="F74:F77" si="162">SUM(D74:E74)</f>
        <v>0</v>
      </c>
      <c r="G74" s="62">
        <f t="shared" si="120"/>
        <v>0</v>
      </c>
      <c r="H74" s="83">
        <f t="shared" ref="H74:H77" si="163">IF((F74-G74)&gt;=H73,H73,F74-G74)</f>
        <v>0</v>
      </c>
      <c r="I74" s="62">
        <f t="shared" ref="I74:I77" si="164">SUM(G74:H74)</f>
        <v>0</v>
      </c>
      <c r="K74" s="44">
        <f t="shared" si="159"/>
        <v>69</v>
      </c>
      <c r="L74" s="58">
        <f t="shared" ref="L74:L125" si="165">EDATE(L73,1)</f>
        <v>46388</v>
      </c>
      <c r="M74" s="62">
        <f t="shared" si="121"/>
        <v>0</v>
      </c>
      <c r="N74" s="62">
        <f t="shared" si="122"/>
        <v>0</v>
      </c>
      <c r="O74" s="62">
        <f t="shared" ref="O74:O77" si="166">SUM(M74:N74)</f>
        <v>0</v>
      </c>
      <c r="P74" s="62">
        <f t="shared" si="123"/>
        <v>0</v>
      </c>
      <c r="Q74" s="83">
        <f>IF(H74+G74&gt;0,0,IF((O74-P74)&gt;=$G$4+Summary!$P$8,$G$4+Summary!$P$8,O74-P74))</f>
        <v>0</v>
      </c>
      <c r="R74" s="62">
        <f t="shared" si="104"/>
        <v>0</v>
      </c>
      <c r="T74" s="44">
        <f t="shared" si="124"/>
        <v>69</v>
      </c>
      <c r="U74" s="58">
        <f t="shared" ref="U74:U125" si="167">EDATE(U73,1)</f>
        <v>46388</v>
      </c>
      <c r="V74" s="62">
        <f t="shared" si="125"/>
        <v>0</v>
      </c>
      <c r="W74" s="62">
        <f t="shared" si="126"/>
        <v>0</v>
      </c>
      <c r="X74" s="62">
        <f t="shared" ref="X74:X77" si="168">SUM(V74:W74)</f>
        <v>0</v>
      </c>
      <c r="Y74" s="62">
        <f t="shared" si="127"/>
        <v>0</v>
      </c>
      <c r="Z74" s="83">
        <f>IF(H74+Q74+P74+G74&gt;0,0,IF((X74-Y74)&gt;=$G$4+$P$4+Summary!$P$8,$G$4+$P$4+Summary!$P$8,X74-Y74))</f>
        <v>0</v>
      </c>
      <c r="AA74" s="62">
        <f t="shared" si="105"/>
        <v>0</v>
      </c>
      <c r="AC74" s="44">
        <f t="shared" si="128"/>
        <v>69</v>
      </c>
      <c r="AD74" s="58">
        <f t="shared" ref="AD74:AD125" si="169">EDATE(AD73,1)</f>
        <v>46388</v>
      </c>
      <c r="AE74" s="62">
        <f t="shared" si="129"/>
        <v>0</v>
      </c>
      <c r="AF74" s="62">
        <f t="shared" si="130"/>
        <v>0</v>
      </c>
      <c r="AG74" s="62">
        <f t="shared" ref="AG74:AG77" si="170">SUM(AE74:AF74)</f>
        <v>0</v>
      </c>
      <c r="AH74" s="62">
        <f t="shared" si="131"/>
        <v>0</v>
      </c>
      <c r="AI74" s="83">
        <f>IF(H74+Q74+Z74+Y74+P74+G74&gt;0,0,IF((AG74-AH74)&gt;=$G$4+$P$4+$Y$4+Summary!$P$8,$G$4+$P$4+$Y$4+Summary!$P$8,AG74-AH74))</f>
        <v>0</v>
      </c>
      <c r="AJ74" s="62">
        <f t="shared" si="106"/>
        <v>0</v>
      </c>
      <c r="AL74" s="44">
        <f t="shared" si="132"/>
        <v>69</v>
      </c>
      <c r="AM74" s="58">
        <f t="shared" ref="AM74:AM125" si="171">EDATE(AM73,1)</f>
        <v>46388</v>
      </c>
      <c r="AN74" s="62">
        <f t="shared" si="133"/>
        <v>0</v>
      </c>
      <c r="AO74" s="62">
        <f t="shared" si="134"/>
        <v>0</v>
      </c>
      <c r="AP74" s="62">
        <f t="shared" ref="AP74:AP77" si="172">SUM(AN74:AO74)</f>
        <v>0</v>
      </c>
      <c r="AQ74" s="62">
        <f t="shared" si="135"/>
        <v>0</v>
      </c>
      <c r="AR74" s="83">
        <f>IF(H74+Q74+Z74+AI74+AH74+Y74+P74+G74&gt;0,0,IF((AP74-AQ74)&gt;=$G$4+$P$4+$Y$4+$AH$4+Summary!$P$8,$G$4+$P$4+$Y$4+$AH$4+Summary!$P$8,AP74-AQ74))</f>
        <v>0</v>
      </c>
      <c r="AS74" s="62">
        <f t="shared" si="107"/>
        <v>0</v>
      </c>
      <c r="AU74" s="44">
        <f t="shared" si="136"/>
        <v>69</v>
      </c>
      <c r="AV74" s="58">
        <f t="shared" ref="AV74:AV125" si="173">EDATE(AV73,1)</f>
        <v>46388</v>
      </c>
      <c r="AW74" s="62">
        <f t="shared" si="137"/>
        <v>0</v>
      </c>
      <c r="AX74" s="62">
        <f t="shared" si="138"/>
        <v>0</v>
      </c>
      <c r="AY74" s="62">
        <f t="shared" ref="AY74:AY77" si="174">SUM(AW74:AX74)</f>
        <v>0</v>
      </c>
      <c r="AZ74" s="62">
        <f t="shared" si="139"/>
        <v>0</v>
      </c>
      <c r="BA74" s="83">
        <f>IF(H74+Q74+Z74+AI74+AR74+AQ74+AH74+Y74+P74+G74&gt;0,0,IF((AY74-AZ74)&gt;=$G$4+$P$4+$Y$4+$AH$4+$AQ$4+Summary!$P$8,$G$4+$P$4+$Y$4+$AH$4+$AQ$4+Summary!$P$8,AY74-AZ74))</f>
        <v>0</v>
      </c>
      <c r="BB74" s="62">
        <f t="shared" si="108"/>
        <v>0</v>
      </c>
      <c r="BD74" s="44">
        <f t="shared" si="140"/>
        <v>69</v>
      </c>
      <c r="BE74" s="58">
        <f t="shared" ref="BE74:BE125" si="175">EDATE(BE73,1)</f>
        <v>46388</v>
      </c>
      <c r="BF74" s="62" t="e">
        <f t="shared" si="141"/>
        <v>#VALUE!</v>
      </c>
      <c r="BG74" s="62">
        <f t="shared" si="142"/>
        <v>0</v>
      </c>
      <c r="BH74" s="62" t="e">
        <f t="shared" ref="BH74:BH77" si="176">SUM(BF74:BG74)</f>
        <v>#VALUE!</v>
      </c>
      <c r="BI74" s="62" t="e">
        <f t="shared" si="143"/>
        <v>#VALUE!</v>
      </c>
      <c r="BJ74" s="83" t="e">
        <f>IF(H74+Q74+Z74+AI74+AR74+BA74+AZ74+AQ74+AH74+Y74+P74+G74&gt;0,0,IF((BH74-BI74)&gt;=$G$4+$P$4+$Y$4+$AH$4+$AQ$4+$AZ$4+Summary!$P$8,$G$4+$P$4+$Y$4+$AH$4+$AQ$4+$AZ$4+Summary!$P$8,BH74-BI74))</f>
        <v>#VALUE!</v>
      </c>
      <c r="BK74" s="62" t="e">
        <f t="shared" si="109"/>
        <v>#VALUE!</v>
      </c>
      <c r="BM74" s="44">
        <f t="shared" si="144"/>
        <v>69</v>
      </c>
      <c r="BN74" s="58">
        <f t="shared" ref="BN74:BN125" si="177">EDATE(BN73,1)</f>
        <v>46388</v>
      </c>
      <c r="BO74" s="62" t="e">
        <f t="shared" si="145"/>
        <v>#VALUE!</v>
      </c>
      <c r="BP74" s="62">
        <f t="shared" si="146"/>
        <v>0</v>
      </c>
      <c r="BQ74" s="62" t="e">
        <f t="shared" ref="BQ74:BQ77" si="178">SUM(BO74:BP74)</f>
        <v>#VALUE!</v>
      </c>
      <c r="BR74" s="62" t="e">
        <f t="shared" si="147"/>
        <v>#VALUE!</v>
      </c>
      <c r="BS74" s="83" t="e">
        <f>IF(H74+Q74+Z74+AI74+AR74+BA74+BJ74+BI74+AZ74+AQ74+AH74+Y74+P74+G74&gt;0,0,IF((BQ74-BR74)&gt;=$G$4+$P$4+$Y$4+$AH$4+$AQ$4+$AZ$4+$BI$4+Summary!$P$8,$G$4+$P$4+$Y$4+$AH$4+$AQ$4+$AZ$4+$BI$4+Summary!$P$8,BQ74-BR74))</f>
        <v>#VALUE!</v>
      </c>
      <c r="BT74" s="62" t="e">
        <f t="shared" si="110"/>
        <v>#VALUE!</v>
      </c>
      <c r="BV74" s="44">
        <f t="shared" si="148"/>
        <v>69</v>
      </c>
      <c r="BW74" s="58">
        <f t="shared" ref="BW74:BW125" si="179">EDATE(BW73,1)</f>
        <v>46388</v>
      </c>
      <c r="BX74" s="62" t="e">
        <f t="shared" si="149"/>
        <v>#VALUE!</v>
      </c>
      <c r="BY74" s="62">
        <f t="shared" si="150"/>
        <v>0</v>
      </c>
      <c r="BZ74" s="62" t="e">
        <f t="shared" ref="BZ74:BZ77" si="180">SUM(BX74:BY74)</f>
        <v>#VALUE!</v>
      </c>
      <c r="CA74" s="62" t="e">
        <f t="shared" si="151"/>
        <v>#VALUE!</v>
      </c>
      <c r="CB74" s="83" t="e">
        <f>IF(H74+Q74+Z74+AI74+AR74+BA74+BJ74+BS74+BR74+BI74+AZ74+AQ74+AH74+Y74+P74+G74&gt;0,0,IF((BZ74-CA74)&gt;=$G$4+$P$4+$Y$4+$AH$4+$AQ$4+$AZ$4+$BI$4+$BR$4+Summary!$P$8,$G$4+$P$4+$Y$4+$AH$4+$AQ$4+$AZ$4+$BI$4+$BR$4+Summary!$P$8,BZ74-CA74))</f>
        <v>#VALUE!</v>
      </c>
      <c r="CC74" s="62" t="e">
        <f t="shared" si="111"/>
        <v>#VALUE!</v>
      </c>
      <c r="CE74" s="44">
        <f t="shared" si="152"/>
        <v>69</v>
      </c>
      <c r="CF74" s="58">
        <f t="shared" ref="CF74:CF125" si="181">EDATE(CF73,1)</f>
        <v>46388</v>
      </c>
      <c r="CG74" s="62" t="e">
        <f t="shared" si="153"/>
        <v>#VALUE!</v>
      </c>
      <c r="CH74" s="62">
        <f t="shared" si="154"/>
        <v>0</v>
      </c>
      <c r="CI74" s="62" t="e">
        <f t="shared" ref="CI74:CI77" si="182">SUM(CG74:CH74)</f>
        <v>#VALUE!</v>
      </c>
      <c r="CJ74" s="62" t="e">
        <f t="shared" si="155"/>
        <v>#VALUE!</v>
      </c>
      <c r="CK74" s="83" t="e">
        <f>IF(H74+Q74+Z74+AI74+AR74+BA74+BJ74+BS74+CB74+CA74+BR74+BI74+AZ74+AQ74+AH74+Y74+P74+G74&gt;0,0,IF((CI74-CJ74)&gt;=$G$4+$P$4+$Y$4+$AH$4+$AQ$4+$AZ$4+$BI$4+$BR$4+$CA$4+Summary!$P$8,$G$4+$P$4+$Y$4+$AH$4+$AQ$4+$AZ$4+$BI$4+$BR$4+$CA$4+Summary!$P$8,CI74-CJ74))</f>
        <v>#VALUE!</v>
      </c>
      <c r="CL74" s="62" t="e">
        <f t="shared" si="112"/>
        <v>#VALUE!</v>
      </c>
      <c r="CN74" s="44">
        <f t="shared" si="156"/>
        <v>69</v>
      </c>
      <c r="CO74" s="58">
        <f t="shared" ref="CO74:CO125" si="183">EDATE(CO73,1)</f>
        <v>46388</v>
      </c>
      <c r="CP74" s="62" t="e">
        <f t="shared" si="113"/>
        <v>#VALUE!</v>
      </c>
      <c r="CQ74" s="62">
        <f t="shared" si="114"/>
        <v>0</v>
      </c>
      <c r="CR74" s="62" t="e">
        <f t="shared" si="115"/>
        <v>#VALUE!</v>
      </c>
      <c r="CS74" s="62" t="e">
        <f t="shared" si="116"/>
        <v>#VALUE!</v>
      </c>
      <c r="CT74" s="62" t="e">
        <f t="shared" si="117"/>
        <v>#VALUE!</v>
      </c>
      <c r="CU74" s="62" t="e">
        <f t="shared" si="118"/>
        <v>#VALUE!</v>
      </c>
      <c r="CV74" s="84">
        <f t="shared" si="157"/>
        <v>46388</v>
      </c>
    </row>
    <row r="75" spans="2:100" ht="20" customHeight="1" thickBot="1" x14ac:dyDescent="0.25">
      <c r="B75" s="44">
        <f t="shared" si="158"/>
        <v>70</v>
      </c>
      <c r="C75" s="58">
        <f t="shared" si="160"/>
        <v>46419</v>
      </c>
      <c r="D75" s="62">
        <f t="shared" si="161"/>
        <v>0</v>
      </c>
      <c r="E75" s="62">
        <f t="shared" si="119"/>
        <v>0</v>
      </c>
      <c r="F75" s="62">
        <f t="shared" si="162"/>
        <v>0</v>
      </c>
      <c r="G75" s="62">
        <f t="shared" si="120"/>
        <v>0</v>
      </c>
      <c r="H75" s="83">
        <f t="shared" si="163"/>
        <v>0</v>
      </c>
      <c r="I75" s="62">
        <f t="shared" si="164"/>
        <v>0</v>
      </c>
      <c r="K75" s="44">
        <f t="shared" si="159"/>
        <v>70</v>
      </c>
      <c r="L75" s="58">
        <f t="shared" si="165"/>
        <v>46419</v>
      </c>
      <c r="M75" s="62">
        <f t="shared" si="121"/>
        <v>0</v>
      </c>
      <c r="N75" s="62">
        <f t="shared" si="122"/>
        <v>0</v>
      </c>
      <c r="O75" s="62">
        <f t="shared" si="166"/>
        <v>0</v>
      </c>
      <c r="P75" s="62">
        <f t="shared" si="123"/>
        <v>0</v>
      </c>
      <c r="Q75" s="83">
        <f>IF(H75+G75&gt;0,0,IF((O75-P75)&gt;=$G$4+Summary!$P$8,$G$4+Summary!$P$8,O75-P75))</f>
        <v>0</v>
      </c>
      <c r="R75" s="62">
        <f t="shared" si="104"/>
        <v>0</v>
      </c>
      <c r="T75" s="44">
        <f t="shared" si="124"/>
        <v>70</v>
      </c>
      <c r="U75" s="58">
        <f t="shared" si="167"/>
        <v>46419</v>
      </c>
      <c r="V75" s="62">
        <f t="shared" si="125"/>
        <v>0</v>
      </c>
      <c r="W75" s="62">
        <f t="shared" si="126"/>
        <v>0</v>
      </c>
      <c r="X75" s="62">
        <f t="shared" si="168"/>
        <v>0</v>
      </c>
      <c r="Y75" s="62">
        <f t="shared" si="127"/>
        <v>0</v>
      </c>
      <c r="Z75" s="83">
        <f>IF(H75+Q75+P75+G75&gt;0,0,IF((X75-Y75)&gt;=$G$4+$P$4+Summary!$P$8,$G$4+$P$4+Summary!$P$8,X75-Y75))</f>
        <v>0</v>
      </c>
      <c r="AA75" s="62">
        <f t="shared" si="105"/>
        <v>0</v>
      </c>
      <c r="AC75" s="44">
        <f t="shared" si="128"/>
        <v>70</v>
      </c>
      <c r="AD75" s="58">
        <f t="shared" si="169"/>
        <v>46419</v>
      </c>
      <c r="AE75" s="62">
        <f t="shared" si="129"/>
        <v>0</v>
      </c>
      <c r="AF75" s="62">
        <f t="shared" si="130"/>
        <v>0</v>
      </c>
      <c r="AG75" s="62">
        <f t="shared" si="170"/>
        <v>0</v>
      </c>
      <c r="AH75" s="62">
        <f t="shared" si="131"/>
        <v>0</v>
      </c>
      <c r="AI75" s="83">
        <f>IF(H75+Q75+Z75+Y75+P75+G75&gt;0,0,IF((AG75-AH75)&gt;=$G$4+$P$4+$Y$4+Summary!$P$8,$G$4+$P$4+$Y$4+Summary!$P$8,AG75-AH75))</f>
        <v>0</v>
      </c>
      <c r="AJ75" s="62">
        <f t="shared" si="106"/>
        <v>0</v>
      </c>
      <c r="AL75" s="44">
        <f t="shared" si="132"/>
        <v>70</v>
      </c>
      <c r="AM75" s="58">
        <f t="shared" si="171"/>
        <v>46419</v>
      </c>
      <c r="AN75" s="62">
        <f t="shared" si="133"/>
        <v>0</v>
      </c>
      <c r="AO75" s="62">
        <f t="shared" si="134"/>
        <v>0</v>
      </c>
      <c r="AP75" s="62">
        <f t="shared" si="172"/>
        <v>0</v>
      </c>
      <c r="AQ75" s="62">
        <f t="shared" si="135"/>
        <v>0</v>
      </c>
      <c r="AR75" s="83">
        <f>IF(H75+Q75+Z75+AI75+AH75+Y75+P75+G75&gt;0,0,IF((AP75-AQ75)&gt;=$G$4+$P$4+$Y$4+$AH$4+Summary!$P$8,$G$4+$P$4+$Y$4+$AH$4+Summary!$P$8,AP75-AQ75))</f>
        <v>0</v>
      </c>
      <c r="AS75" s="62">
        <f t="shared" si="107"/>
        <v>0</v>
      </c>
      <c r="AU75" s="44">
        <f t="shared" si="136"/>
        <v>70</v>
      </c>
      <c r="AV75" s="58">
        <f t="shared" si="173"/>
        <v>46419</v>
      </c>
      <c r="AW75" s="62">
        <f t="shared" si="137"/>
        <v>0</v>
      </c>
      <c r="AX75" s="62">
        <f t="shared" si="138"/>
        <v>0</v>
      </c>
      <c r="AY75" s="62">
        <f t="shared" si="174"/>
        <v>0</v>
      </c>
      <c r="AZ75" s="62">
        <f t="shared" si="139"/>
        <v>0</v>
      </c>
      <c r="BA75" s="83">
        <f>IF(H75+Q75+Z75+AI75+AR75+AQ75+AH75+Y75+P75+G75&gt;0,0,IF((AY75-AZ75)&gt;=$G$4+$P$4+$Y$4+$AH$4+$AQ$4+Summary!$P$8,$G$4+$P$4+$Y$4+$AH$4+$AQ$4+Summary!$P$8,AY75-AZ75))</f>
        <v>0</v>
      </c>
      <c r="BB75" s="62">
        <f t="shared" si="108"/>
        <v>0</v>
      </c>
      <c r="BD75" s="44">
        <f t="shared" si="140"/>
        <v>70</v>
      </c>
      <c r="BE75" s="58">
        <f t="shared" si="175"/>
        <v>46419</v>
      </c>
      <c r="BF75" s="62" t="e">
        <f t="shared" si="141"/>
        <v>#VALUE!</v>
      </c>
      <c r="BG75" s="62">
        <f t="shared" si="142"/>
        <v>0</v>
      </c>
      <c r="BH75" s="62" t="e">
        <f t="shared" si="176"/>
        <v>#VALUE!</v>
      </c>
      <c r="BI75" s="62" t="e">
        <f t="shared" si="143"/>
        <v>#VALUE!</v>
      </c>
      <c r="BJ75" s="83" t="e">
        <f>IF(H75+Q75+Z75+AI75+AR75+BA75+AZ75+AQ75+AH75+Y75+P75+G75&gt;0,0,IF((BH75-BI75)&gt;=$G$4+$P$4+$Y$4+$AH$4+$AQ$4+$AZ$4+Summary!$P$8,$G$4+$P$4+$Y$4+$AH$4+$AQ$4+$AZ$4+Summary!$P$8,BH75-BI75))</f>
        <v>#VALUE!</v>
      </c>
      <c r="BK75" s="62" t="e">
        <f t="shared" si="109"/>
        <v>#VALUE!</v>
      </c>
      <c r="BM75" s="44">
        <f t="shared" si="144"/>
        <v>70</v>
      </c>
      <c r="BN75" s="58">
        <f t="shared" si="177"/>
        <v>46419</v>
      </c>
      <c r="BO75" s="62" t="e">
        <f t="shared" si="145"/>
        <v>#VALUE!</v>
      </c>
      <c r="BP75" s="62">
        <f t="shared" si="146"/>
        <v>0</v>
      </c>
      <c r="BQ75" s="62" t="e">
        <f t="shared" si="178"/>
        <v>#VALUE!</v>
      </c>
      <c r="BR75" s="62" t="e">
        <f t="shared" si="147"/>
        <v>#VALUE!</v>
      </c>
      <c r="BS75" s="83" t="e">
        <f>IF(H75+Q75+Z75+AI75+AR75+BA75+BJ75+BI75+AZ75+AQ75+AH75+Y75+P75+G75&gt;0,0,IF((BQ75-BR75)&gt;=$G$4+$P$4+$Y$4+$AH$4+$AQ$4+$AZ$4+$BI$4+Summary!$P$8,$G$4+$P$4+$Y$4+$AH$4+$AQ$4+$AZ$4+$BI$4+Summary!$P$8,BQ75-BR75))</f>
        <v>#VALUE!</v>
      </c>
      <c r="BT75" s="62" t="e">
        <f t="shared" si="110"/>
        <v>#VALUE!</v>
      </c>
      <c r="BV75" s="44">
        <f t="shared" si="148"/>
        <v>70</v>
      </c>
      <c r="BW75" s="58">
        <f t="shared" si="179"/>
        <v>46419</v>
      </c>
      <c r="BX75" s="62" t="e">
        <f t="shared" si="149"/>
        <v>#VALUE!</v>
      </c>
      <c r="BY75" s="62">
        <f t="shared" si="150"/>
        <v>0</v>
      </c>
      <c r="BZ75" s="62" t="e">
        <f t="shared" si="180"/>
        <v>#VALUE!</v>
      </c>
      <c r="CA75" s="62" t="e">
        <f t="shared" si="151"/>
        <v>#VALUE!</v>
      </c>
      <c r="CB75" s="83" t="e">
        <f>IF(H75+Q75+Z75+AI75+AR75+BA75+BJ75+BS75+BR75+BI75+AZ75+AQ75+AH75+Y75+P75+G75&gt;0,0,IF((BZ75-CA75)&gt;=$G$4+$P$4+$Y$4+$AH$4+$AQ$4+$AZ$4+$BI$4+$BR$4+Summary!$P$8,$G$4+$P$4+$Y$4+$AH$4+$AQ$4+$AZ$4+$BI$4+$BR$4+Summary!$P$8,BZ75-CA75))</f>
        <v>#VALUE!</v>
      </c>
      <c r="CC75" s="62" t="e">
        <f t="shared" si="111"/>
        <v>#VALUE!</v>
      </c>
      <c r="CE75" s="44">
        <f t="shared" si="152"/>
        <v>70</v>
      </c>
      <c r="CF75" s="58">
        <f t="shared" si="181"/>
        <v>46419</v>
      </c>
      <c r="CG75" s="62" t="e">
        <f t="shared" si="153"/>
        <v>#VALUE!</v>
      </c>
      <c r="CH75" s="62">
        <f t="shared" si="154"/>
        <v>0</v>
      </c>
      <c r="CI75" s="62" t="e">
        <f t="shared" si="182"/>
        <v>#VALUE!</v>
      </c>
      <c r="CJ75" s="62" t="e">
        <f t="shared" si="155"/>
        <v>#VALUE!</v>
      </c>
      <c r="CK75" s="83" t="e">
        <f>IF(H75+Q75+Z75+AI75+AR75+BA75+BJ75+BS75+CB75+CA75+BR75+BI75+AZ75+AQ75+AH75+Y75+P75+G75&gt;0,0,IF((CI75-CJ75)&gt;=$G$4+$P$4+$Y$4+$AH$4+$AQ$4+$AZ$4+$BI$4+$BR$4+$CA$4+Summary!$P$8,$G$4+$P$4+$Y$4+$AH$4+$AQ$4+$AZ$4+$BI$4+$BR$4+$CA$4+Summary!$P$8,CI75-CJ75))</f>
        <v>#VALUE!</v>
      </c>
      <c r="CL75" s="62" t="e">
        <f t="shared" si="112"/>
        <v>#VALUE!</v>
      </c>
      <c r="CN75" s="44">
        <f t="shared" si="156"/>
        <v>70</v>
      </c>
      <c r="CO75" s="58">
        <f t="shared" si="183"/>
        <v>46419</v>
      </c>
      <c r="CP75" s="62" t="e">
        <f t="shared" si="113"/>
        <v>#VALUE!</v>
      </c>
      <c r="CQ75" s="62">
        <f t="shared" si="114"/>
        <v>0</v>
      </c>
      <c r="CR75" s="62" t="e">
        <f t="shared" si="115"/>
        <v>#VALUE!</v>
      </c>
      <c r="CS75" s="62" t="e">
        <f t="shared" si="116"/>
        <v>#VALUE!</v>
      </c>
      <c r="CT75" s="62" t="e">
        <f t="shared" si="117"/>
        <v>#VALUE!</v>
      </c>
      <c r="CU75" s="62" t="e">
        <f t="shared" si="118"/>
        <v>#VALUE!</v>
      </c>
      <c r="CV75" s="84">
        <f t="shared" si="157"/>
        <v>46419</v>
      </c>
    </row>
    <row r="76" spans="2:100" ht="20" customHeight="1" thickBot="1" x14ac:dyDescent="0.25">
      <c r="B76" s="44">
        <f t="shared" si="158"/>
        <v>71</v>
      </c>
      <c r="C76" s="58">
        <f t="shared" si="160"/>
        <v>46447</v>
      </c>
      <c r="D76" s="62">
        <f t="shared" si="161"/>
        <v>0</v>
      </c>
      <c r="E76" s="62">
        <f t="shared" si="119"/>
        <v>0</v>
      </c>
      <c r="F76" s="62">
        <f t="shared" si="162"/>
        <v>0</v>
      </c>
      <c r="G76" s="62">
        <f t="shared" si="120"/>
        <v>0</v>
      </c>
      <c r="H76" s="83">
        <f t="shared" si="163"/>
        <v>0</v>
      </c>
      <c r="I76" s="62">
        <f t="shared" si="164"/>
        <v>0</v>
      </c>
      <c r="K76" s="44">
        <f t="shared" si="159"/>
        <v>71</v>
      </c>
      <c r="L76" s="58">
        <f t="shared" si="165"/>
        <v>46447</v>
      </c>
      <c r="M76" s="62">
        <f t="shared" si="121"/>
        <v>0</v>
      </c>
      <c r="N76" s="62">
        <f t="shared" si="122"/>
        <v>0</v>
      </c>
      <c r="O76" s="62">
        <f t="shared" si="166"/>
        <v>0</v>
      </c>
      <c r="P76" s="62">
        <f t="shared" si="123"/>
        <v>0</v>
      </c>
      <c r="Q76" s="83">
        <f>IF(H76+G76&gt;0,0,IF((O76-P76)&gt;=$G$4+Summary!$P$8,$G$4+Summary!$P$8,O76-P76))</f>
        <v>0</v>
      </c>
      <c r="R76" s="62">
        <f t="shared" si="104"/>
        <v>0</v>
      </c>
      <c r="T76" s="44">
        <f t="shared" si="124"/>
        <v>71</v>
      </c>
      <c r="U76" s="58">
        <f t="shared" si="167"/>
        <v>46447</v>
      </c>
      <c r="V76" s="62">
        <f t="shared" si="125"/>
        <v>0</v>
      </c>
      <c r="W76" s="62">
        <f t="shared" si="126"/>
        <v>0</v>
      </c>
      <c r="X76" s="62">
        <f t="shared" si="168"/>
        <v>0</v>
      </c>
      <c r="Y76" s="62">
        <f t="shared" si="127"/>
        <v>0</v>
      </c>
      <c r="Z76" s="83">
        <f>IF(H76+Q76+P76+G76&gt;0,0,IF((X76-Y76)&gt;=$G$4+$P$4+Summary!$P$8,$G$4+$P$4+Summary!$P$8,X76-Y76))</f>
        <v>0</v>
      </c>
      <c r="AA76" s="62">
        <f t="shared" si="105"/>
        <v>0</v>
      </c>
      <c r="AC76" s="44">
        <f t="shared" si="128"/>
        <v>71</v>
      </c>
      <c r="AD76" s="58">
        <f t="shared" si="169"/>
        <v>46447</v>
      </c>
      <c r="AE76" s="62">
        <f t="shared" si="129"/>
        <v>0</v>
      </c>
      <c r="AF76" s="62">
        <f t="shared" si="130"/>
        <v>0</v>
      </c>
      <c r="AG76" s="62">
        <f t="shared" si="170"/>
        <v>0</v>
      </c>
      <c r="AH76" s="62">
        <f t="shared" si="131"/>
        <v>0</v>
      </c>
      <c r="AI76" s="83">
        <f>IF(H76+Q76+Z76+Y76+P76+G76&gt;0,0,IF((AG76-AH76)&gt;=$G$4+$P$4+$Y$4+Summary!$P$8,$G$4+$P$4+$Y$4+Summary!$P$8,AG76-AH76))</f>
        <v>0</v>
      </c>
      <c r="AJ76" s="62">
        <f t="shared" si="106"/>
        <v>0</v>
      </c>
      <c r="AL76" s="44">
        <f t="shared" si="132"/>
        <v>71</v>
      </c>
      <c r="AM76" s="58">
        <f t="shared" si="171"/>
        <v>46447</v>
      </c>
      <c r="AN76" s="62">
        <f t="shared" si="133"/>
        <v>0</v>
      </c>
      <c r="AO76" s="62">
        <f t="shared" si="134"/>
        <v>0</v>
      </c>
      <c r="AP76" s="62">
        <f t="shared" si="172"/>
        <v>0</v>
      </c>
      <c r="AQ76" s="62">
        <f t="shared" si="135"/>
        <v>0</v>
      </c>
      <c r="AR76" s="83">
        <f>IF(H76+Q76+Z76+AI76+AH76+Y76+P76+G76&gt;0,0,IF((AP76-AQ76)&gt;=$G$4+$P$4+$Y$4+$AH$4+Summary!$P$8,$G$4+$P$4+$Y$4+$AH$4+Summary!$P$8,AP76-AQ76))</f>
        <v>0</v>
      </c>
      <c r="AS76" s="62">
        <f t="shared" si="107"/>
        <v>0</v>
      </c>
      <c r="AU76" s="44">
        <f t="shared" si="136"/>
        <v>71</v>
      </c>
      <c r="AV76" s="58">
        <f t="shared" si="173"/>
        <v>46447</v>
      </c>
      <c r="AW76" s="62">
        <f t="shared" si="137"/>
        <v>0</v>
      </c>
      <c r="AX76" s="62">
        <f t="shared" si="138"/>
        <v>0</v>
      </c>
      <c r="AY76" s="62">
        <f t="shared" si="174"/>
        <v>0</v>
      </c>
      <c r="AZ76" s="62">
        <f t="shared" si="139"/>
        <v>0</v>
      </c>
      <c r="BA76" s="83">
        <f>IF(H76+Q76+Z76+AI76+AR76+AQ76+AH76+Y76+P76+G76&gt;0,0,IF((AY76-AZ76)&gt;=$G$4+$P$4+$Y$4+$AH$4+$AQ$4+Summary!$P$8,$G$4+$P$4+$Y$4+$AH$4+$AQ$4+Summary!$P$8,AY76-AZ76))</f>
        <v>0</v>
      </c>
      <c r="BB76" s="62">
        <f t="shared" si="108"/>
        <v>0</v>
      </c>
      <c r="BD76" s="44">
        <f t="shared" si="140"/>
        <v>71</v>
      </c>
      <c r="BE76" s="58">
        <f t="shared" si="175"/>
        <v>46447</v>
      </c>
      <c r="BF76" s="62" t="e">
        <f t="shared" si="141"/>
        <v>#VALUE!</v>
      </c>
      <c r="BG76" s="62">
        <f t="shared" si="142"/>
        <v>0</v>
      </c>
      <c r="BH76" s="62" t="e">
        <f t="shared" si="176"/>
        <v>#VALUE!</v>
      </c>
      <c r="BI76" s="62" t="e">
        <f t="shared" si="143"/>
        <v>#VALUE!</v>
      </c>
      <c r="BJ76" s="83" t="e">
        <f>IF(H76+Q76+Z76+AI76+AR76+BA76+AZ76+AQ76+AH76+Y76+P76+G76&gt;0,0,IF((BH76-BI76)&gt;=$G$4+$P$4+$Y$4+$AH$4+$AQ$4+$AZ$4+Summary!$P$8,$G$4+$P$4+$Y$4+$AH$4+$AQ$4+$AZ$4+Summary!$P$8,BH76-BI76))</f>
        <v>#VALUE!</v>
      </c>
      <c r="BK76" s="62" t="e">
        <f t="shared" si="109"/>
        <v>#VALUE!</v>
      </c>
      <c r="BM76" s="44">
        <f t="shared" si="144"/>
        <v>71</v>
      </c>
      <c r="BN76" s="58">
        <f t="shared" si="177"/>
        <v>46447</v>
      </c>
      <c r="BO76" s="62" t="e">
        <f t="shared" si="145"/>
        <v>#VALUE!</v>
      </c>
      <c r="BP76" s="62">
        <f t="shared" si="146"/>
        <v>0</v>
      </c>
      <c r="BQ76" s="62" t="e">
        <f t="shared" si="178"/>
        <v>#VALUE!</v>
      </c>
      <c r="BR76" s="62" t="e">
        <f t="shared" si="147"/>
        <v>#VALUE!</v>
      </c>
      <c r="BS76" s="83" t="e">
        <f>IF(H76+Q76+Z76+AI76+AR76+BA76+BJ76+BI76+AZ76+AQ76+AH76+Y76+P76+G76&gt;0,0,IF((BQ76-BR76)&gt;=$G$4+$P$4+$Y$4+$AH$4+$AQ$4+$AZ$4+$BI$4+Summary!$P$8,$G$4+$P$4+$Y$4+$AH$4+$AQ$4+$AZ$4+$BI$4+Summary!$P$8,BQ76-BR76))</f>
        <v>#VALUE!</v>
      </c>
      <c r="BT76" s="62" t="e">
        <f t="shared" si="110"/>
        <v>#VALUE!</v>
      </c>
      <c r="BV76" s="44">
        <f t="shared" si="148"/>
        <v>71</v>
      </c>
      <c r="BW76" s="58">
        <f t="shared" si="179"/>
        <v>46447</v>
      </c>
      <c r="BX76" s="62" t="e">
        <f t="shared" si="149"/>
        <v>#VALUE!</v>
      </c>
      <c r="BY76" s="62">
        <f t="shared" si="150"/>
        <v>0</v>
      </c>
      <c r="BZ76" s="62" t="e">
        <f t="shared" si="180"/>
        <v>#VALUE!</v>
      </c>
      <c r="CA76" s="62" t="e">
        <f t="shared" si="151"/>
        <v>#VALUE!</v>
      </c>
      <c r="CB76" s="83" t="e">
        <f>IF(H76+Q76+Z76+AI76+AR76+BA76+BJ76+BS76+BR76+BI76+AZ76+AQ76+AH76+Y76+P76+G76&gt;0,0,IF((BZ76-CA76)&gt;=$G$4+$P$4+$Y$4+$AH$4+$AQ$4+$AZ$4+$BI$4+$BR$4+Summary!$P$8,$G$4+$P$4+$Y$4+$AH$4+$AQ$4+$AZ$4+$BI$4+$BR$4+Summary!$P$8,BZ76-CA76))</f>
        <v>#VALUE!</v>
      </c>
      <c r="CC76" s="62" t="e">
        <f t="shared" si="111"/>
        <v>#VALUE!</v>
      </c>
      <c r="CE76" s="44">
        <f t="shared" si="152"/>
        <v>71</v>
      </c>
      <c r="CF76" s="58">
        <f t="shared" si="181"/>
        <v>46447</v>
      </c>
      <c r="CG76" s="62" t="e">
        <f t="shared" si="153"/>
        <v>#VALUE!</v>
      </c>
      <c r="CH76" s="62">
        <f t="shared" si="154"/>
        <v>0</v>
      </c>
      <c r="CI76" s="62" t="e">
        <f t="shared" si="182"/>
        <v>#VALUE!</v>
      </c>
      <c r="CJ76" s="62" t="e">
        <f t="shared" si="155"/>
        <v>#VALUE!</v>
      </c>
      <c r="CK76" s="83" t="e">
        <f>IF(H76+Q76+Z76+AI76+AR76+BA76+BJ76+BS76+CB76+CA76+BR76+BI76+AZ76+AQ76+AH76+Y76+P76+G76&gt;0,0,IF((CI76-CJ76)&gt;=$G$4+$P$4+$Y$4+$AH$4+$AQ$4+$AZ$4+$BI$4+$BR$4+$CA$4+Summary!$P$8,$G$4+$P$4+$Y$4+$AH$4+$AQ$4+$AZ$4+$BI$4+$BR$4+$CA$4+Summary!$P$8,CI76-CJ76))</f>
        <v>#VALUE!</v>
      </c>
      <c r="CL76" s="62" t="e">
        <f t="shared" si="112"/>
        <v>#VALUE!</v>
      </c>
      <c r="CN76" s="44">
        <f t="shared" si="156"/>
        <v>71</v>
      </c>
      <c r="CO76" s="58">
        <f t="shared" si="183"/>
        <v>46447</v>
      </c>
      <c r="CP76" s="62" t="e">
        <f t="shared" si="113"/>
        <v>#VALUE!</v>
      </c>
      <c r="CQ76" s="62">
        <f t="shared" si="114"/>
        <v>0</v>
      </c>
      <c r="CR76" s="62" t="e">
        <f t="shared" si="115"/>
        <v>#VALUE!</v>
      </c>
      <c r="CS76" s="62" t="e">
        <f t="shared" si="116"/>
        <v>#VALUE!</v>
      </c>
      <c r="CT76" s="62" t="e">
        <f t="shared" si="117"/>
        <v>#VALUE!</v>
      </c>
      <c r="CU76" s="62" t="e">
        <f t="shared" si="118"/>
        <v>#VALUE!</v>
      </c>
      <c r="CV76" s="84">
        <f t="shared" si="157"/>
        <v>46447</v>
      </c>
    </row>
    <row r="77" spans="2:100" ht="20" customHeight="1" thickBot="1" x14ac:dyDescent="0.25">
      <c r="B77" s="44">
        <f t="shared" si="158"/>
        <v>72</v>
      </c>
      <c r="C77" s="58">
        <f t="shared" si="160"/>
        <v>46478</v>
      </c>
      <c r="D77" s="62">
        <f t="shared" si="161"/>
        <v>0</v>
      </c>
      <c r="E77" s="62">
        <f t="shared" si="119"/>
        <v>0</v>
      </c>
      <c r="F77" s="62">
        <f t="shared" si="162"/>
        <v>0</v>
      </c>
      <c r="G77" s="62">
        <f t="shared" si="120"/>
        <v>0</v>
      </c>
      <c r="H77" s="83">
        <f t="shared" si="163"/>
        <v>0</v>
      </c>
      <c r="I77" s="62">
        <f t="shared" si="164"/>
        <v>0</v>
      </c>
      <c r="K77" s="44">
        <f t="shared" si="159"/>
        <v>72</v>
      </c>
      <c r="L77" s="58">
        <f t="shared" si="165"/>
        <v>46478</v>
      </c>
      <c r="M77" s="62">
        <f t="shared" si="121"/>
        <v>0</v>
      </c>
      <c r="N77" s="62">
        <f t="shared" si="122"/>
        <v>0</v>
      </c>
      <c r="O77" s="62">
        <f t="shared" si="166"/>
        <v>0</v>
      </c>
      <c r="P77" s="62">
        <f t="shared" si="123"/>
        <v>0</v>
      </c>
      <c r="Q77" s="83">
        <f>IF(H77+G77&gt;0,0,IF((O77-P77)&gt;=$G$4+Summary!$P$8,$G$4+Summary!$P$8,O77-P77))</f>
        <v>0</v>
      </c>
      <c r="R77" s="62">
        <f t="shared" si="104"/>
        <v>0</v>
      </c>
      <c r="T77" s="44">
        <f t="shared" si="124"/>
        <v>72</v>
      </c>
      <c r="U77" s="58">
        <f t="shared" si="167"/>
        <v>46478</v>
      </c>
      <c r="V77" s="62">
        <f t="shared" si="125"/>
        <v>0</v>
      </c>
      <c r="W77" s="62">
        <f t="shared" si="126"/>
        <v>0</v>
      </c>
      <c r="X77" s="62">
        <f t="shared" si="168"/>
        <v>0</v>
      </c>
      <c r="Y77" s="62">
        <f t="shared" si="127"/>
        <v>0</v>
      </c>
      <c r="Z77" s="83">
        <f>IF(H77+Q77+P77+G77&gt;0,0,IF((X77-Y77)&gt;=$G$4+$P$4+Summary!$P$8,$G$4+$P$4+Summary!$P$8,X77-Y77))</f>
        <v>0</v>
      </c>
      <c r="AA77" s="62">
        <f t="shared" si="105"/>
        <v>0</v>
      </c>
      <c r="AC77" s="44">
        <f t="shared" si="128"/>
        <v>72</v>
      </c>
      <c r="AD77" s="58">
        <f t="shared" si="169"/>
        <v>46478</v>
      </c>
      <c r="AE77" s="62">
        <f t="shared" si="129"/>
        <v>0</v>
      </c>
      <c r="AF77" s="62">
        <f t="shared" si="130"/>
        <v>0</v>
      </c>
      <c r="AG77" s="62">
        <f t="shared" si="170"/>
        <v>0</v>
      </c>
      <c r="AH77" s="62">
        <f t="shared" si="131"/>
        <v>0</v>
      </c>
      <c r="AI77" s="83">
        <f>IF(H77+Q77+Z77+Y77+P77+G77&gt;0,0,IF((AG77-AH77)&gt;=$G$4+$P$4+$Y$4+Summary!$P$8,$G$4+$P$4+$Y$4+Summary!$P$8,AG77-AH77))</f>
        <v>0</v>
      </c>
      <c r="AJ77" s="62">
        <f t="shared" si="106"/>
        <v>0</v>
      </c>
      <c r="AL77" s="44">
        <f t="shared" si="132"/>
        <v>72</v>
      </c>
      <c r="AM77" s="58">
        <f t="shared" si="171"/>
        <v>46478</v>
      </c>
      <c r="AN77" s="62">
        <f t="shared" si="133"/>
        <v>0</v>
      </c>
      <c r="AO77" s="62">
        <f t="shared" si="134"/>
        <v>0</v>
      </c>
      <c r="AP77" s="62">
        <f t="shared" si="172"/>
        <v>0</v>
      </c>
      <c r="AQ77" s="62">
        <f t="shared" si="135"/>
        <v>0</v>
      </c>
      <c r="AR77" s="83">
        <f>IF(H77+Q77+Z77+AI77+AH77+Y77+P77+G77&gt;0,0,IF((AP77-AQ77)&gt;=$G$4+$P$4+$Y$4+$AH$4+Summary!$P$8,$G$4+$P$4+$Y$4+$AH$4+Summary!$P$8,AP77-AQ77))</f>
        <v>0</v>
      </c>
      <c r="AS77" s="62">
        <f t="shared" si="107"/>
        <v>0</v>
      </c>
      <c r="AU77" s="44">
        <f t="shared" si="136"/>
        <v>72</v>
      </c>
      <c r="AV77" s="58">
        <f t="shared" si="173"/>
        <v>46478</v>
      </c>
      <c r="AW77" s="62">
        <f t="shared" si="137"/>
        <v>0</v>
      </c>
      <c r="AX77" s="62">
        <f t="shared" si="138"/>
        <v>0</v>
      </c>
      <c r="AY77" s="62">
        <f t="shared" si="174"/>
        <v>0</v>
      </c>
      <c r="AZ77" s="62">
        <f t="shared" si="139"/>
        <v>0</v>
      </c>
      <c r="BA77" s="83">
        <f>IF(H77+Q77+Z77+AI77+AR77+AQ77+AH77+Y77+P77+G77&gt;0,0,IF((AY77-AZ77)&gt;=$G$4+$P$4+$Y$4+$AH$4+$AQ$4+Summary!$P$8,$G$4+$P$4+$Y$4+$AH$4+$AQ$4+Summary!$P$8,AY77-AZ77))</f>
        <v>0</v>
      </c>
      <c r="BB77" s="62">
        <f t="shared" si="108"/>
        <v>0</v>
      </c>
      <c r="BD77" s="44">
        <f t="shared" si="140"/>
        <v>72</v>
      </c>
      <c r="BE77" s="58">
        <f t="shared" si="175"/>
        <v>46478</v>
      </c>
      <c r="BF77" s="62" t="e">
        <f t="shared" si="141"/>
        <v>#VALUE!</v>
      </c>
      <c r="BG77" s="62">
        <f t="shared" si="142"/>
        <v>0</v>
      </c>
      <c r="BH77" s="62" t="e">
        <f t="shared" si="176"/>
        <v>#VALUE!</v>
      </c>
      <c r="BI77" s="62" t="e">
        <f t="shared" si="143"/>
        <v>#VALUE!</v>
      </c>
      <c r="BJ77" s="83" t="e">
        <f>IF(H77+Q77+Z77+AI77+AR77+BA77+AZ77+AQ77+AH77+Y77+P77+G77&gt;0,0,IF((BH77-BI77)&gt;=$G$4+$P$4+$Y$4+$AH$4+$AQ$4+$AZ$4+Summary!$P$8,$G$4+$P$4+$Y$4+$AH$4+$AQ$4+$AZ$4+Summary!$P$8,BH77-BI77))</f>
        <v>#VALUE!</v>
      </c>
      <c r="BK77" s="62" t="e">
        <f t="shared" si="109"/>
        <v>#VALUE!</v>
      </c>
      <c r="BM77" s="44">
        <f t="shared" si="144"/>
        <v>72</v>
      </c>
      <c r="BN77" s="58">
        <f t="shared" si="177"/>
        <v>46478</v>
      </c>
      <c r="BO77" s="62" t="e">
        <f t="shared" si="145"/>
        <v>#VALUE!</v>
      </c>
      <c r="BP77" s="62">
        <f t="shared" si="146"/>
        <v>0</v>
      </c>
      <c r="BQ77" s="62" t="e">
        <f t="shared" si="178"/>
        <v>#VALUE!</v>
      </c>
      <c r="BR77" s="62" t="e">
        <f t="shared" si="147"/>
        <v>#VALUE!</v>
      </c>
      <c r="BS77" s="83" t="e">
        <f>IF(H77+Q77+Z77+AI77+AR77+BA77+BJ77+BI77+AZ77+AQ77+AH77+Y77+P77+G77&gt;0,0,IF((BQ77-BR77)&gt;=$G$4+$P$4+$Y$4+$AH$4+$AQ$4+$AZ$4+$BI$4+Summary!$P$8,$G$4+$P$4+$Y$4+$AH$4+$AQ$4+$AZ$4+$BI$4+Summary!$P$8,BQ77-BR77))</f>
        <v>#VALUE!</v>
      </c>
      <c r="BT77" s="62" t="e">
        <f t="shared" si="110"/>
        <v>#VALUE!</v>
      </c>
      <c r="BV77" s="44">
        <f t="shared" si="148"/>
        <v>72</v>
      </c>
      <c r="BW77" s="58">
        <f t="shared" si="179"/>
        <v>46478</v>
      </c>
      <c r="BX77" s="62" t="e">
        <f t="shared" si="149"/>
        <v>#VALUE!</v>
      </c>
      <c r="BY77" s="62">
        <f t="shared" si="150"/>
        <v>0</v>
      </c>
      <c r="BZ77" s="62" t="e">
        <f t="shared" si="180"/>
        <v>#VALUE!</v>
      </c>
      <c r="CA77" s="62" t="e">
        <f t="shared" si="151"/>
        <v>#VALUE!</v>
      </c>
      <c r="CB77" s="83" t="e">
        <f>IF(H77+Q77+Z77+AI77+AR77+BA77+BJ77+BS77+BR77+BI77+AZ77+AQ77+AH77+Y77+P77+G77&gt;0,0,IF((BZ77-CA77)&gt;=$G$4+$P$4+$Y$4+$AH$4+$AQ$4+$AZ$4+$BI$4+$BR$4+Summary!$P$8,$G$4+$P$4+$Y$4+$AH$4+$AQ$4+$AZ$4+$BI$4+$BR$4+Summary!$P$8,BZ77-CA77))</f>
        <v>#VALUE!</v>
      </c>
      <c r="CC77" s="62" t="e">
        <f t="shared" si="111"/>
        <v>#VALUE!</v>
      </c>
      <c r="CE77" s="44">
        <f t="shared" si="152"/>
        <v>72</v>
      </c>
      <c r="CF77" s="58">
        <f t="shared" si="181"/>
        <v>46478</v>
      </c>
      <c r="CG77" s="62" t="e">
        <f t="shared" si="153"/>
        <v>#VALUE!</v>
      </c>
      <c r="CH77" s="62">
        <f t="shared" si="154"/>
        <v>0</v>
      </c>
      <c r="CI77" s="62" t="e">
        <f t="shared" si="182"/>
        <v>#VALUE!</v>
      </c>
      <c r="CJ77" s="62" t="e">
        <f t="shared" si="155"/>
        <v>#VALUE!</v>
      </c>
      <c r="CK77" s="83" t="e">
        <f>IF(H77+Q77+Z77+AI77+AR77+BA77+BJ77+BS77+CB77+CA77+BR77+BI77+AZ77+AQ77+AH77+Y77+P77+G77&gt;0,0,IF((CI77-CJ77)&gt;=$G$4+$P$4+$Y$4+$AH$4+$AQ$4+$AZ$4+$BI$4+$BR$4+$CA$4+Summary!$P$8,$G$4+$P$4+$Y$4+$AH$4+$AQ$4+$AZ$4+$BI$4+$BR$4+$CA$4+Summary!$P$8,CI77-CJ77))</f>
        <v>#VALUE!</v>
      </c>
      <c r="CL77" s="62" t="e">
        <f t="shared" si="112"/>
        <v>#VALUE!</v>
      </c>
      <c r="CN77" s="44">
        <f t="shared" si="156"/>
        <v>72</v>
      </c>
      <c r="CO77" s="58">
        <f t="shared" si="183"/>
        <v>46478</v>
      </c>
      <c r="CP77" s="62" t="e">
        <f t="shared" si="113"/>
        <v>#VALUE!</v>
      </c>
      <c r="CQ77" s="62">
        <f t="shared" si="114"/>
        <v>0</v>
      </c>
      <c r="CR77" s="62" t="e">
        <f t="shared" si="115"/>
        <v>#VALUE!</v>
      </c>
      <c r="CS77" s="62" t="e">
        <f t="shared" si="116"/>
        <v>#VALUE!</v>
      </c>
      <c r="CT77" s="62" t="e">
        <f t="shared" si="117"/>
        <v>#VALUE!</v>
      </c>
      <c r="CU77" s="62" t="e">
        <f t="shared" si="118"/>
        <v>#VALUE!</v>
      </c>
      <c r="CV77" s="84">
        <f t="shared" si="157"/>
        <v>46478</v>
      </c>
    </row>
    <row r="78" spans="2:100" ht="20" customHeight="1" thickBot="1" x14ac:dyDescent="0.25">
      <c r="B78" s="44">
        <f t="shared" ref="B78:B116" si="184">B77+1</f>
        <v>73</v>
      </c>
      <c r="C78" s="58">
        <f t="shared" si="160"/>
        <v>46508</v>
      </c>
      <c r="D78" s="62">
        <f t="shared" ref="D78:D116" si="185">F77-I77</f>
        <v>0</v>
      </c>
      <c r="E78" s="62">
        <f t="shared" ref="E78:E116" si="186">IF($G$3="",0,D78*$G$3/12)</f>
        <v>0</v>
      </c>
      <c r="F78" s="62">
        <f t="shared" ref="F78:F116" si="187">SUM(D78:E78)</f>
        <v>0</v>
      </c>
      <c r="G78" s="62">
        <f t="shared" ref="G78:G116" si="188">IF(F78=0,0,IF(F78&lt;G77,F78,G77))</f>
        <v>0</v>
      </c>
      <c r="H78" s="83">
        <f t="shared" ref="H78:H116" si="189">IF((F78-G78)&gt;=H77,H77,F78-G78)</f>
        <v>0</v>
      </c>
      <c r="I78" s="62">
        <f t="shared" ref="I78:I116" si="190">SUM(G78:H78)</f>
        <v>0</v>
      </c>
      <c r="K78" s="44">
        <f t="shared" si="159"/>
        <v>73</v>
      </c>
      <c r="L78" s="58">
        <f t="shared" si="165"/>
        <v>46508</v>
      </c>
      <c r="M78" s="62">
        <f t="shared" si="121"/>
        <v>0</v>
      </c>
      <c r="N78" s="62">
        <f t="shared" ref="N78:N116" si="191">IF(P75="",0,M78*$P$3/12)</f>
        <v>0</v>
      </c>
      <c r="O78" s="62">
        <f t="shared" ref="O78:O116" si="192">SUM(M78:N78)</f>
        <v>0</v>
      </c>
      <c r="P78" s="62">
        <f t="shared" ref="P78:P116" si="193">IF(O78=0,0,IF(O78&lt;P77,O78,P77))</f>
        <v>0</v>
      </c>
      <c r="Q78" s="83">
        <f>IF(H78+G78&gt;0,0,IF((O78-P78)&gt;=$G$4+Summary!$P$8,$G$4+Summary!$P$8,O78-P78))</f>
        <v>0</v>
      </c>
      <c r="R78" s="62">
        <f t="shared" si="104"/>
        <v>0</v>
      </c>
      <c r="T78" s="44">
        <f t="shared" si="124"/>
        <v>73</v>
      </c>
      <c r="U78" s="58">
        <f t="shared" si="167"/>
        <v>46508</v>
      </c>
      <c r="V78" s="62">
        <f t="shared" si="125"/>
        <v>0</v>
      </c>
      <c r="W78" s="62">
        <f t="shared" ref="W78:W116" si="194">IF($Y$3="",0,V78*$Y$3/12)</f>
        <v>0</v>
      </c>
      <c r="X78" s="62">
        <f t="shared" ref="X78:X116" si="195">SUM(V78:W78)</f>
        <v>0</v>
      </c>
      <c r="Y78" s="62">
        <f t="shared" ref="Y78:Y116" si="196">IF(X78=0,0,IF(X78&lt;Y77,X78,Y77))</f>
        <v>0</v>
      </c>
      <c r="Z78" s="83">
        <f>IF(H78+Q78+P78+G78&gt;0,0,IF((X78-Y78)&gt;=$G$4+$P$4+Summary!$P$8,$G$4+$P$4+Summary!$P$8,X78-Y78))</f>
        <v>0</v>
      </c>
      <c r="AA78" s="62">
        <f t="shared" si="105"/>
        <v>0</v>
      </c>
      <c r="AC78" s="44">
        <f t="shared" si="128"/>
        <v>73</v>
      </c>
      <c r="AD78" s="58">
        <f t="shared" si="169"/>
        <v>46508</v>
      </c>
      <c r="AE78" s="62">
        <f t="shared" si="129"/>
        <v>0</v>
      </c>
      <c r="AF78" s="62">
        <f t="shared" ref="AF78:AF116" si="197">IF($AH$3="",0,AE78*$AH$3/12)</f>
        <v>0</v>
      </c>
      <c r="AG78" s="62">
        <f t="shared" ref="AG78:AG116" si="198">SUM(AE78:AF78)</f>
        <v>0</v>
      </c>
      <c r="AH78" s="62">
        <f t="shared" ref="AH78:AH116" si="199">IF(AG78=0,0,IF(AG78&lt;AH77,AG78,AH77))</f>
        <v>0</v>
      </c>
      <c r="AI78" s="83">
        <f>IF(H78+Q78+Z78+Y78+P78+G78&gt;0,0,IF((AG78-AH78)&gt;=$G$4+$P$4+$Y$4+Summary!$P$8,$G$4+$P$4+$Y$4+Summary!$P$8,AG78-AH78))</f>
        <v>0</v>
      </c>
      <c r="AJ78" s="62">
        <f t="shared" si="106"/>
        <v>0</v>
      </c>
      <c r="AL78" s="44">
        <f t="shared" si="132"/>
        <v>73</v>
      </c>
      <c r="AM78" s="58">
        <f t="shared" si="171"/>
        <v>46508</v>
      </c>
      <c r="AN78" s="62">
        <f t="shared" si="133"/>
        <v>0</v>
      </c>
      <c r="AO78" s="62">
        <f t="shared" ref="AO78:AO116" si="200">IF($AQ$3="",0,AN78*$AQ$3/12)</f>
        <v>0</v>
      </c>
      <c r="AP78" s="62">
        <f t="shared" ref="AP78:AP116" si="201">SUM(AN78:AO78)</f>
        <v>0</v>
      </c>
      <c r="AQ78" s="62">
        <f t="shared" ref="AQ78:AQ116" si="202">IF(AP78=0,0,IF(AP78&lt;AQ77,AP78,AQ77))</f>
        <v>0</v>
      </c>
      <c r="AR78" s="83">
        <f>IF(H78+Q78+Z78+AI78+AH78+Y78+P78+G78&gt;0,0,IF((AP78-AQ78)&gt;=$G$4+$P$4+$Y$4+$AH$4+Summary!$P$8,$G$4+$P$4+$Y$4+$AH$4+Summary!$P$8,AP78-AQ78))</f>
        <v>0</v>
      </c>
      <c r="AS78" s="62">
        <f t="shared" si="107"/>
        <v>0</v>
      </c>
      <c r="AU78" s="44">
        <f t="shared" si="136"/>
        <v>73</v>
      </c>
      <c r="AV78" s="58">
        <f t="shared" si="173"/>
        <v>46508</v>
      </c>
      <c r="AW78" s="62">
        <f t="shared" si="137"/>
        <v>0</v>
      </c>
      <c r="AX78" s="62">
        <f t="shared" ref="AX78:AX116" si="203">IF($AZ$3="",0,AW78*$AZ$3/12)</f>
        <v>0</v>
      </c>
      <c r="AY78" s="62">
        <f t="shared" ref="AY78:AY116" si="204">SUM(AW78:AX78)</f>
        <v>0</v>
      </c>
      <c r="AZ78" s="62">
        <f t="shared" ref="AZ78:AZ116" si="205">IF(AY78=0,0,IF(AY78&lt;AZ77,AY78,AZ77))</f>
        <v>0</v>
      </c>
      <c r="BA78" s="83">
        <f>IF(H78+Q78+Z78+AI78+AR78+AQ78+AH78+Y78+P78+G78&gt;0,0,IF((AY78-AZ78)&gt;=$G$4+$P$4+$Y$4+$AH$4+$AQ$4+Summary!$P$8,$G$4+$P$4+$Y$4+$AH$4+$AQ$4+Summary!$P$8,AY78-AZ78))</f>
        <v>0</v>
      </c>
      <c r="BB78" s="62">
        <f t="shared" si="108"/>
        <v>0</v>
      </c>
      <c r="BD78" s="44">
        <f t="shared" si="140"/>
        <v>73</v>
      </c>
      <c r="BE78" s="58">
        <f t="shared" si="175"/>
        <v>46508</v>
      </c>
      <c r="BF78" s="62" t="e">
        <f t="shared" si="141"/>
        <v>#VALUE!</v>
      </c>
      <c r="BG78" s="62">
        <f t="shared" ref="BG78:BG116" si="206">IF($BI$3="",0,BF78*$BI$3/12)</f>
        <v>0</v>
      </c>
      <c r="BH78" s="62" t="e">
        <f t="shared" ref="BH78:BH116" si="207">SUM(BF78:BG78)</f>
        <v>#VALUE!</v>
      </c>
      <c r="BI78" s="62" t="e">
        <f t="shared" ref="BI78:BI116" si="208">IF(BH78=0,0,IF(BH78&lt;BI77,BH78,BI77))</f>
        <v>#VALUE!</v>
      </c>
      <c r="BJ78" s="83" t="e">
        <f>IF(H78+Q78+Z78+AI78+AR78+BA78+AZ78+AQ78+AH78+Y78+P78+G78&gt;0,0,IF((BH78-BI78)&gt;=$G$4+$P$4+$Y$4+$AH$4+$AQ$4+$AZ$4+Summary!$P$8,$G$4+$P$4+$Y$4+$AH$4+$AQ$4+$AZ$4+Summary!$P$8,BH78-BI78))</f>
        <v>#VALUE!</v>
      </c>
      <c r="BK78" s="62" t="e">
        <f t="shared" si="109"/>
        <v>#VALUE!</v>
      </c>
      <c r="BM78" s="44">
        <f t="shared" si="144"/>
        <v>73</v>
      </c>
      <c r="BN78" s="58">
        <f t="shared" si="177"/>
        <v>46508</v>
      </c>
      <c r="BO78" s="62" t="e">
        <f t="shared" si="145"/>
        <v>#VALUE!</v>
      </c>
      <c r="BP78" s="62">
        <f t="shared" ref="BP78:BP116" si="209">IF($BR$3="",0,BO78*$BR$3/12)</f>
        <v>0</v>
      </c>
      <c r="BQ78" s="62" t="e">
        <f t="shared" ref="BQ78:BQ116" si="210">SUM(BO78:BP78)</f>
        <v>#VALUE!</v>
      </c>
      <c r="BR78" s="62" t="e">
        <f t="shared" ref="BR78:BR116" si="211">IF(BQ78=0,0,IF(BQ78&lt;BR77,BQ78,BR77))</f>
        <v>#VALUE!</v>
      </c>
      <c r="BS78" s="83" t="e">
        <f>IF(H78+Q78+Z78+AI78+AR78+BA78+BJ78+BI78+AZ78+AQ78+AH78+Y78+P78+G78&gt;0,0,IF((BQ78-BR78)&gt;=$G$4+$P$4+$Y$4+$AH$4+$AQ$4+$AZ$4+$BI$4+Summary!$P$8,$G$4+$P$4+$Y$4+$AH$4+$AQ$4+$AZ$4+$BI$4+Summary!$P$8,BQ78-BR78))</f>
        <v>#VALUE!</v>
      </c>
      <c r="BT78" s="62" t="e">
        <f t="shared" si="110"/>
        <v>#VALUE!</v>
      </c>
      <c r="BV78" s="44">
        <f t="shared" si="148"/>
        <v>73</v>
      </c>
      <c r="BW78" s="58">
        <f t="shared" si="179"/>
        <v>46508</v>
      </c>
      <c r="BX78" s="62" t="e">
        <f t="shared" si="149"/>
        <v>#VALUE!</v>
      </c>
      <c r="BY78" s="62">
        <f t="shared" ref="BY78:BY116" si="212">IF($CA$3="",0,BX78*$CA$3/12)</f>
        <v>0</v>
      </c>
      <c r="BZ78" s="62" t="e">
        <f t="shared" ref="BZ78:BZ116" si="213">SUM(BX78:BY78)</f>
        <v>#VALUE!</v>
      </c>
      <c r="CA78" s="62" t="e">
        <f t="shared" ref="CA78:CA116" si="214">IF(BZ78=0,0,IF(BZ78&lt;CA77,BZ78,CA77))</f>
        <v>#VALUE!</v>
      </c>
      <c r="CB78" s="83" t="e">
        <f>IF(H78+Q78+Z78+AI78+AR78+BA78+BJ78+BS78+BR78+BI78+AZ78+AQ78+AH78+Y78+P78+G78&gt;0,0,IF((BZ78-CA78)&gt;=$G$4+$P$4+$Y$4+$AH$4+$AQ$4+$AZ$4+$BI$4+$BR$4+Summary!$P$8,$G$4+$P$4+$Y$4+$AH$4+$AQ$4+$AZ$4+$BI$4+$BR$4+Summary!$P$8,BZ78-CA78))</f>
        <v>#VALUE!</v>
      </c>
      <c r="CC78" s="62" t="e">
        <f t="shared" si="111"/>
        <v>#VALUE!</v>
      </c>
      <c r="CE78" s="44">
        <f t="shared" si="152"/>
        <v>73</v>
      </c>
      <c r="CF78" s="58">
        <f t="shared" si="181"/>
        <v>46508</v>
      </c>
      <c r="CG78" s="62" t="e">
        <f t="shared" si="153"/>
        <v>#VALUE!</v>
      </c>
      <c r="CH78" s="62">
        <f t="shared" ref="CH78:CH116" si="215">IF($CJ$3="",0,CG78*$CJ$3/12)</f>
        <v>0</v>
      </c>
      <c r="CI78" s="62" t="e">
        <f t="shared" ref="CI78:CI116" si="216">SUM(CG78:CH78)</f>
        <v>#VALUE!</v>
      </c>
      <c r="CJ78" s="62" t="e">
        <f t="shared" ref="CJ78:CJ116" si="217">IF(CI78=0,0,IF(CI78&lt;CJ77,CI78,CJ77))</f>
        <v>#VALUE!</v>
      </c>
      <c r="CK78" s="83" t="e">
        <f>IF(H78+Q78+Z78+AI78+AR78+BA78+BJ78+BS78+CB78+CA78+BR78+BI78+AZ78+AQ78+AH78+Y78+P78+G78&gt;0,0,IF((CI78-CJ78)&gt;=$G$4+$P$4+$Y$4+$AH$4+$AQ$4+$AZ$4+$BI$4+$BR$4+$CA$4+Summary!$P$8,$G$4+$P$4+$Y$4+$AH$4+$AQ$4+$AZ$4+$BI$4+$BR$4+$CA$4+Summary!$P$8,CI78-CJ78))</f>
        <v>#VALUE!</v>
      </c>
      <c r="CL78" s="62" t="e">
        <f t="shared" si="112"/>
        <v>#VALUE!</v>
      </c>
      <c r="CN78" s="44">
        <f t="shared" si="156"/>
        <v>73</v>
      </c>
      <c r="CO78" s="58">
        <f t="shared" si="183"/>
        <v>46508</v>
      </c>
      <c r="CP78" s="62" t="e">
        <f t="shared" si="113"/>
        <v>#VALUE!</v>
      </c>
      <c r="CQ78" s="62">
        <f t="shared" si="114"/>
        <v>0</v>
      </c>
      <c r="CR78" s="62" t="e">
        <f t="shared" si="115"/>
        <v>#VALUE!</v>
      </c>
      <c r="CS78" s="62" t="e">
        <f t="shared" si="116"/>
        <v>#VALUE!</v>
      </c>
      <c r="CT78" s="62" t="e">
        <f t="shared" si="117"/>
        <v>#VALUE!</v>
      </c>
      <c r="CU78" s="62" t="e">
        <f t="shared" si="118"/>
        <v>#VALUE!</v>
      </c>
      <c r="CV78" s="84">
        <f t="shared" ref="CV78:CV116" si="218">CO78</f>
        <v>46508</v>
      </c>
    </row>
    <row r="79" spans="2:100" ht="20" customHeight="1" thickBot="1" x14ac:dyDescent="0.25">
      <c r="B79" s="44">
        <f t="shared" si="184"/>
        <v>74</v>
      </c>
      <c r="C79" s="58">
        <f t="shared" si="160"/>
        <v>46539</v>
      </c>
      <c r="D79" s="62">
        <f t="shared" si="185"/>
        <v>0</v>
      </c>
      <c r="E79" s="62">
        <f t="shared" si="186"/>
        <v>0</v>
      </c>
      <c r="F79" s="62">
        <f t="shared" si="187"/>
        <v>0</v>
      </c>
      <c r="G79" s="62">
        <f t="shared" si="188"/>
        <v>0</v>
      </c>
      <c r="H79" s="83">
        <f t="shared" si="189"/>
        <v>0</v>
      </c>
      <c r="I79" s="62">
        <f t="shared" si="190"/>
        <v>0</v>
      </c>
      <c r="K79" s="44">
        <f t="shared" si="159"/>
        <v>74</v>
      </c>
      <c r="L79" s="58">
        <f t="shared" si="165"/>
        <v>46539</v>
      </c>
      <c r="M79" s="62">
        <f t="shared" si="121"/>
        <v>0</v>
      </c>
      <c r="N79" s="62">
        <f t="shared" si="191"/>
        <v>0</v>
      </c>
      <c r="O79" s="62">
        <f t="shared" si="192"/>
        <v>0</v>
      </c>
      <c r="P79" s="62">
        <f t="shared" si="193"/>
        <v>0</v>
      </c>
      <c r="Q79" s="83">
        <f>IF(H79+G79&gt;0,0,IF((O79-P79)&gt;=$G$4+Summary!$P$8,$G$4+Summary!$P$8,O79-P79))</f>
        <v>0</v>
      </c>
      <c r="R79" s="62">
        <f t="shared" si="104"/>
        <v>0</v>
      </c>
      <c r="T79" s="44">
        <f t="shared" si="124"/>
        <v>74</v>
      </c>
      <c r="U79" s="58">
        <f t="shared" si="167"/>
        <v>46539</v>
      </c>
      <c r="V79" s="62">
        <f t="shared" si="125"/>
        <v>0</v>
      </c>
      <c r="W79" s="62">
        <f t="shared" si="194"/>
        <v>0</v>
      </c>
      <c r="X79" s="62">
        <f t="shared" si="195"/>
        <v>0</v>
      </c>
      <c r="Y79" s="62">
        <f t="shared" si="196"/>
        <v>0</v>
      </c>
      <c r="Z79" s="83">
        <f>IF(H79+Q79+P79+G79&gt;0,0,IF((X79-Y79)&gt;=$G$4+$P$4+Summary!$P$8,$G$4+$P$4+Summary!$P$8,X79-Y79))</f>
        <v>0</v>
      </c>
      <c r="AA79" s="62">
        <f t="shared" si="105"/>
        <v>0</v>
      </c>
      <c r="AC79" s="44">
        <f t="shared" si="128"/>
        <v>74</v>
      </c>
      <c r="AD79" s="58">
        <f t="shared" si="169"/>
        <v>46539</v>
      </c>
      <c r="AE79" s="62">
        <f t="shared" si="129"/>
        <v>0</v>
      </c>
      <c r="AF79" s="62">
        <f t="shared" si="197"/>
        <v>0</v>
      </c>
      <c r="AG79" s="62">
        <f t="shared" si="198"/>
        <v>0</v>
      </c>
      <c r="AH79" s="62">
        <f t="shared" si="199"/>
        <v>0</v>
      </c>
      <c r="AI79" s="83">
        <f>IF(H79+Q79+Z79+Y79+P79+G79&gt;0,0,IF((AG79-AH79)&gt;=$G$4+$P$4+$Y$4+Summary!$P$8,$G$4+$P$4+$Y$4+Summary!$P$8,AG79-AH79))</f>
        <v>0</v>
      </c>
      <c r="AJ79" s="62">
        <f t="shared" si="106"/>
        <v>0</v>
      </c>
      <c r="AL79" s="44">
        <f t="shared" si="132"/>
        <v>74</v>
      </c>
      <c r="AM79" s="58">
        <f t="shared" si="171"/>
        <v>46539</v>
      </c>
      <c r="AN79" s="62">
        <f t="shared" si="133"/>
        <v>0</v>
      </c>
      <c r="AO79" s="62">
        <f t="shared" si="200"/>
        <v>0</v>
      </c>
      <c r="AP79" s="62">
        <f t="shared" si="201"/>
        <v>0</v>
      </c>
      <c r="AQ79" s="62">
        <f t="shared" si="202"/>
        <v>0</v>
      </c>
      <c r="AR79" s="83">
        <f>IF(H79+Q79+Z79+AI79+AH79+Y79+P79+G79&gt;0,0,IF((AP79-AQ79)&gt;=$G$4+$P$4+$Y$4+$AH$4+Summary!$P$8,$G$4+$P$4+$Y$4+$AH$4+Summary!$P$8,AP79-AQ79))</f>
        <v>0</v>
      </c>
      <c r="AS79" s="62">
        <f t="shared" si="107"/>
        <v>0</v>
      </c>
      <c r="AU79" s="44">
        <f t="shared" si="136"/>
        <v>74</v>
      </c>
      <c r="AV79" s="58">
        <f t="shared" si="173"/>
        <v>46539</v>
      </c>
      <c r="AW79" s="62">
        <f t="shared" si="137"/>
        <v>0</v>
      </c>
      <c r="AX79" s="62">
        <f t="shared" si="203"/>
        <v>0</v>
      </c>
      <c r="AY79" s="62">
        <f t="shared" si="204"/>
        <v>0</v>
      </c>
      <c r="AZ79" s="62">
        <f t="shared" si="205"/>
        <v>0</v>
      </c>
      <c r="BA79" s="83">
        <f>IF(H79+Q79+Z79+AI79+AR79+AQ79+AH79+Y79+P79+G79&gt;0,0,IF((AY79-AZ79)&gt;=$G$4+$P$4+$Y$4+$AH$4+$AQ$4+Summary!$P$8,$G$4+$P$4+$Y$4+$AH$4+$AQ$4+Summary!$P$8,AY79-AZ79))</f>
        <v>0</v>
      </c>
      <c r="BB79" s="62">
        <f t="shared" si="108"/>
        <v>0</v>
      </c>
      <c r="BD79" s="44">
        <f t="shared" si="140"/>
        <v>74</v>
      </c>
      <c r="BE79" s="58">
        <f t="shared" si="175"/>
        <v>46539</v>
      </c>
      <c r="BF79" s="62" t="e">
        <f t="shared" si="141"/>
        <v>#VALUE!</v>
      </c>
      <c r="BG79" s="62">
        <f t="shared" si="206"/>
        <v>0</v>
      </c>
      <c r="BH79" s="62" t="e">
        <f t="shared" si="207"/>
        <v>#VALUE!</v>
      </c>
      <c r="BI79" s="62" t="e">
        <f t="shared" si="208"/>
        <v>#VALUE!</v>
      </c>
      <c r="BJ79" s="83" t="e">
        <f>IF(H79+Q79+Z79+AI79+AR79+BA79+AZ79+AQ79+AH79+Y79+P79+G79&gt;0,0,IF((BH79-BI79)&gt;=$G$4+$P$4+$Y$4+$AH$4+$AQ$4+$AZ$4+Summary!$P$8,$G$4+$P$4+$Y$4+$AH$4+$AQ$4+$AZ$4+Summary!$P$8,BH79-BI79))</f>
        <v>#VALUE!</v>
      </c>
      <c r="BK79" s="62" t="e">
        <f t="shared" si="109"/>
        <v>#VALUE!</v>
      </c>
      <c r="BM79" s="44">
        <f t="shared" si="144"/>
        <v>74</v>
      </c>
      <c r="BN79" s="58">
        <f t="shared" si="177"/>
        <v>46539</v>
      </c>
      <c r="BO79" s="62" t="e">
        <f t="shared" si="145"/>
        <v>#VALUE!</v>
      </c>
      <c r="BP79" s="62">
        <f t="shared" si="209"/>
        <v>0</v>
      </c>
      <c r="BQ79" s="62" t="e">
        <f t="shared" si="210"/>
        <v>#VALUE!</v>
      </c>
      <c r="BR79" s="62" t="e">
        <f t="shared" si="211"/>
        <v>#VALUE!</v>
      </c>
      <c r="BS79" s="83" t="e">
        <f>IF(H79+Q79+Z79+AI79+AR79+BA79+BJ79+BI79+AZ79+AQ79+AH79+Y79+P79+G79&gt;0,0,IF((BQ79-BR79)&gt;=$G$4+$P$4+$Y$4+$AH$4+$AQ$4+$AZ$4+$BI$4+Summary!$P$8,$G$4+$P$4+$Y$4+$AH$4+$AQ$4+$AZ$4+$BI$4+Summary!$P$8,BQ79-BR79))</f>
        <v>#VALUE!</v>
      </c>
      <c r="BT79" s="62" t="e">
        <f t="shared" si="110"/>
        <v>#VALUE!</v>
      </c>
      <c r="BV79" s="44">
        <f t="shared" si="148"/>
        <v>74</v>
      </c>
      <c r="BW79" s="58">
        <f t="shared" si="179"/>
        <v>46539</v>
      </c>
      <c r="BX79" s="62" t="e">
        <f t="shared" si="149"/>
        <v>#VALUE!</v>
      </c>
      <c r="BY79" s="62">
        <f t="shared" si="212"/>
        <v>0</v>
      </c>
      <c r="BZ79" s="62" t="e">
        <f t="shared" si="213"/>
        <v>#VALUE!</v>
      </c>
      <c r="CA79" s="62" t="e">
        <f t="shared" si="214"/>
        <v>#VALUE!</v>
      </c>
      <c r="CB79" s="83" t="e">
        <f>IF(H79+Q79+Z79+AI79+AR79+BA79+BJ79+BS79+BR79+BI79+AZ79+AQ79+AH79+Y79+P79+G79&gt;0,0,IF((BZ79-CA79)&gt;=$G$4+$P$4+$Y$4+$AH$4+$AQ$4+$AZ$4+$BI$4+$BR$4+Summary!$P$8,$G$4+$P$4+$Y$4+$AH$4+$AQ$4+$AZ$4+$BI$4+$BR$4+Summary!$P$8,BZ79-CA79))</f>
        <v>#VALUE!</v>
      </c>
      <c r="CC79" s="62" t="e">
        <f t="shared" si="111"/>
        <v>#VALUE!</v>
      </c>
      <c r="CE79" s="44">
        <f t="shared" si="152"/>
        <v>74</v>
      </c>
      <c r="CF79" s="58">
        <f t="shared" si="181"/>
        <v>46539</v>
      </c>
      <c r="CG79" s="62" t="e">
        <f t="shared" si="153"/>
        <v>#VALUE!</v>
      </c>
      <c r="CH79" s="62">
        <f t="shared" si="215"/>
        <v>0</v>
      </c>
      <c r="CI79" s="62" t="e">
        <f t="shared" si="216"/>
        <v>#VALUE!</v>
      </c>
      <c r="CJ79" s="62" t="e">
        <f t="shared" si="217"/>
        <v>#VALUE!</v>
      </c>
      <c r="CK79" s="83" t="e">
        <f>IF(H79+Q79+Z79+AI79+AR79+BA79+BJ79+BS79+CB79+CA79+BR79+BI79+AZ79+AQ79+AH79+Y79+P79+G79&gt;0,0,IF((CI79-CJ79)&gt;=$G$4+$P$4+$Y$4+$AH$4+$AQ$4+$AZ$4+$BI$4+$BR$4+$CA$4+Summary!$P$8,$G$4+$P$4+$Y$4+$AH$4+$AQ$4+$AZ$4+$BI$4+$BR$4+$CA$4+Summary!$P$8,CI79-CJ79))</f>
        <v>#VALUE!</v>
      </c>
      <c r="CL79" s="62" t="e">
        <f t="shared" si="112"/>
        <v>#VALUE!</v>
      </c>
      <c r="CN79" s="44">
        <f t="shared" si="156"/>
        <v>74</v>
      </c>
      <c r="CO79" s="58">
        <f t="shared" si="183"/>
        <v>46539</v>
      </c>
      <c r="CP79" s="62" t="e">
        <f t="shared" si="113"/>
        <v>#VALUE!</v>
      </c>
      <c r="CQ79" s="62">
        <f t="shared" si="114"/>
        <v>0</v>
      </c>
      <c r="CR79" s="62" t="e">
        <f t="shared" si="115"/>
        <v>#VALUE!</v>
      </c>
      <c r="CS79" s="62" t="e">
        <f t="shared" si="116"/>
        <v>#VALUE!</v>
      </c>
      <c r="CT79" s="62" t="e">
        <f t="shared" si="117"/>
        <v>#VALUE!</v>
      </c>
      <c r="CU79" s="62" t="e">
        <f t="shared" si="118"/>
        <v>#VALUE!</v>
      </c>
      <c r="CV79" s="84">
        <f t="shared" si="218"/>
        <v>46539</v>
      </c>
    </row>
    <row r="80" spans="2:100" ht="20" customHeight="1" thickBot="1" x14ac:dyDescent="0.25">
      <c r="B80" s="44">
        <f t="shared" si="184"/>
        <v>75</v>
      </c>
      <c r="C80" s="58">
        <f t="shared" si="160"/>
        <v>46569</v>
      </c>
      <c r="D80" s="62">
        <f t="shared" si="185"/>
        <v>0</v>
      </c>
      <c r="E80" s="62">
        <f t="shared" si="186"/>
        <v>0</v>
      </c>
      <c r="F80" s="62">
        <f t="shared" si="187"/>
        <v>0</v>
      </c>
      <c r="G80" s="62">
        <f t="shared" si="188"/>
        <v>0</v>
      </c>
      <c r="H80" s="83">
        <f t="shared" si="189"/>
        <v>0</v>
      </c>
      <c r="I80" s="62">
        <f t="shared" si="190"/>
        <v>0</v>
      </c>
      <c r="K80" s="44">
        <f t="shared" si="159"/>
        <v>75</v>
      </c>
      <c r="L80" s="58">
        <f t="shared" si="165"/>
        <v>46569</v>
      </c>
      <c r="M80" s="62">
        <f t="shared" si="121"/>
        <v>0</v>
      </c>
      <c r="N80" s="62">
        <f t="shared" si="191"/>
        <v>0</v>
      </c>
      <c r="O80" s="62">
        <f t="shared" si="192"/>
        <v>0</v>
      </c>
      <c r="P80" s="62">
        <f t="shared" si="193"/>
        <v>0</v>
      </c>
      <c r="Q80" s="83">
        <f>IF(H80+G80&gt;0,0,IF((O80-P80)&gt;=$G$4+Summary!$P$8,$G$4+Summary!$P$8,O80-P80))</f>
        <v>0</v>
      </c>
      <c r="R80" s="62">
        <f t="shared" si="104"/>
        <v>0</v>
      </c>
      <c r="T80" s="44">
        <f t="shared" si="124"/>
        <v>75</v>
      </c>
      <c r="U80" s="58">
        <f t="shared" si="167"/>
        <v>46569</v>
      </c>
      <c r="V80" s="62">
        <f t="shared" si="125"/>
        <v>0</v>
      </c>
      <c r="W80" s="62">
        <f t="shared" si="194"/>
        <v>0</v>
      </c>
      <c r="X80" s="62">
        <f t="shared" si="195"/>
        <v>0</v>
      </c>
      <c r="Y80" s="62">
        <f t="shared" si="196"/>
        <v>0</v>
      </c>
      <c r="Z80" s="83">
        <f>IF(H80+Q80+P80+G80&gt;0,0,IF((X80-Y80)&gt;=$G$4+$P$4+Summary!$P$8,$G$4+$P$4+Summary!$P$8,X80-Y80))</f>
        <v>0</v>
      </c>
      <c r="AA80" s="62">
        <f t="shared" si="105"/>
        <v>0</v>
      </c>
      <c r="AC80" s="44">
        <f t="shared" si="128"/>
        <v>75</v>
      </c>
      <c r="AD80" s="58">
        <f t="shared" si="169"/>
        <v>46569</v>
      </c>
      <c r="AE80" s="62">
        <f t="shared" si="129"/>
        <v>0</v>
      </c>
      <c r="AF80" s="62">
        <f t="shared" si="197"/>
        <v>0</v>
      </c>
      <c r="AG80" s="62">
        <f t="shared" si="198"/>
        <v>0</v>
      </c>
      <c r="AH80" s="62">
        <f t="shared" si="199"/>
        <v>0</v>
      </c>
      <c r="AI80" s="83">
        <f>IF(H80+Q80+Z80+Y80+P80+G80&gt;0,0,IF((AG80-AH80)&gt;=$G$4+$P$4+$Y$4+Summary!$P$8,$G$4+$P$4+$Y$4+Summary!$P$8,AG80-AH80))</f>
        <v>0</v>
      </c>
      <c r="AJ80" s="62">
        <f t="shared" si="106"/>
        <v>0</v>
      </c>
      <c r="AL80" s="44">
        <f t="shared" si="132"/>
        <v>75</v>
      </c>
      <c r="AM80" s="58">
        <f t="shared" si="171"/>
        <v>46569</v>
      </c>
      <c r="AN80" s="62">
        <f t="shared" si="133"/>
        <v>0</v>
      </c>
      <c r="AO80" s="62">
        <f t="shared" si="200"/>
        <v>0</v>
      </c>
      <c r="AP80" s="62">
        <f t="shared" si="201"/>
        <v>0</v>
      </c>
      <c r="AQ80" s="62">
        <f t="shared" si="202"/>
        <v>0</v>
      </c>
      <c r="AR80" s="83">
        <f>IF(H80+Q80+Z80+AI80+AH80+Y80+P80+G80&gt;0,0,IF((AP80-AQ80)&gt;=$G$4+$P$4+$Y$4+$AH$4+Summary!$P$8,$G$4+$P$4+$Y$4+$AH$4+Summary!$P$8,AP80-AQ80))</f>
        <v>0</v>
      </c>
      <c r="AS80" s="62">
        <f t="shared" si="107"/>
        <v>0</v>
      </c>
      <c r="AU80" s="44">
        <f t="shared" si="136"/>
        <v>75</v>
      </c>
      <c r="AV80" s="58">
        <f t="shared" si="173"/>
        <v>46569</v>
      </c>
      <c r="AW80" s="62">
        <f t="shared" si="137"/>
        <v>0</v>
      </c>
      <c r="AX80" s="62">
        <f t="shared" si="203"/>
        <v>0</v>
      </c>
      <c r="AY80" s="62">
        <f t="shared" si="204"/>
        <v>0</v>
      </c>
      <c r="AZ80" s="62">
        <f t="shared" si="205"/>
        <v>0</v>
      </c>
      <c r="BA80" s="83">
        <f>IF(H80+Q80+Z80+AI80+AR80+AQ80+AH80+Y80+P80+G80&gt;0,0,IF((AY80-AZ80)&gt;=$G$4+$P$4+$Y$4+$AH$4+$AQ$4+Summary!$P$8,$G$4+$P$4+$Y$4+$AH$4+$AQ$4+Summary!$P$8,AY80-AZ80))</f>
        <v>0</v>
      </c>
      <c r="BB80" s="62">
        <f t="shared" si="108"/>
        <v>0</v>
      </c>
      <c r="BD80" s="44">
        <f t="shared" si="140"/>
        <v>75</v>
      </c>
      <c r="BE80" s="58">
        <f t="shared" si="175"/>
        <v>46569</v>
      </c>
      <c r="BF80" s="62" t="e">
        <f t="shared" si="141"/>
        <v>#VALUE!</v>
      </c>
      <c r="BG80" s="62">
        <f t="shared" si="206"/>
        <v>0</v>
      </c>
      <c r="BH80" s="62" t="e">
        <f t="shared" si="207"/>
        <v>#VALUE!</v>
      </c>
      <c r="BI80" s="62" t="e">
        <f t="shared" si="208"/>
        <v>#VALUE!</v>
      </c>
      <c r="BJ80" s="83" t="e">
        <f>IF(H80+Q80+Z80+AI80+AR80+BA80+AZ80+AQ80+AH80+Y80+P80+G80&gt;0,0,IF((BH80-BI80)&gt;=$G$4+$P$4+$Y$4+$AH$4+$AQ$4+$AZ$4+Summary!$P$8,$G$4+$P$4+$Y$4+$AH$4+$AQ$4+$AZ$4+Summary!$P$8,BH80-BI80))</f>
        <v>#VALUE!</v>
      </c>
      <c r="BK80" s="62" t="e">
        <f t="shared" si="109"/>
        <v>#VALUE!</v>
      </c>
      <c r="BM80" s="44">
        <f t="shared" si="144"/>
        <v>75</v>
      </c>
      <c r="BN80" s="58">
        <f t="shared" si="177"/>
        <v>46569</v>
      </c>
      <c r="BO80" s="62" t="e">
        <f t="shared" si="145"/>
        <v>#VALUE!</v>
      </c>
      <c r="BP80" s="62">
        <f t="shared" si="209"/>
        <v>0</v>
      </c>
      <c r="BQ80" s="62" t="e">
        <f t="shared" si="210"/>
        <v>#VALUE!</v>
      </c>
      <c r="BR80" s="62" t="e">
        <f t="shared" si="211"/>
        <v>#VALUE!</v>
      </c>
      <c r="BS80" s="83" t="e">
        <f>IF(H80+Q80+Z80+AI80+AR80+BA80+BJ80+BI80+AZ80+AQ80+AH80+Y80+P80+G80&gt;0,0,IF((BQ80-BR80)&gt;=$G$4+$P$4+$Y$4+$AH$4+$AQ$4+$AZ$4+$BI$4+Summary!$P$8,$G$4+$P$4+$Y$4+$AH$4+$AQ$4+$AZ$4+$BI$4+Summary!$P$8,BQ80-BR80))</f>
        <v>#VALUE!</v>
      </c>
      <c r="BT80" s="62" t="e">
        <f t="shared" si="110"/>
        <v>#VALUE!</v>
      </c>
      <c r="BV80" s="44">
        <f t="shared" si="148"/>
        <v>75</v>
      </c>
      <c r="BW80" s="58">
        <f t="shared" si="179"/>
        <v>46569</v>
      </c>
      <c r="BX80" s="62" t="e">
        <f t="shared" si="149"/>
        <v>#VALUE!</v>
      </c>
      <c r="BY80" s="62">
        <f t="shared" si="212"/>
        <v>0</v>
      </c>
      <c r="BZ80" s="62" t="e">
        <f t="shared" si="213"/>
        <v>#VALUE!</v>
      </c>
      <c r="CA80" s="62" t="e">
        <f t="shared" si="214"/>
        <v>#VALUE!</v>
      </c>
      <c r="CB80" s="83" t="e">
        <f>IF(H80+Q80+Z80+AI80+AR80+BA80+BJ80+BS80+BR80+BI80+AZ80+AQ80+AH80+Y80+P80+G80&gt;0,0,IF((BZ80-CA80)&gt;=$G$4+$P$4+$Y$4+$AH$4+$AQ$4+$AZ$4+$BI$4+$BR$4+Summary!$P$8,$G$4+$P$4+$Y$4+$AH$4+$AQ$4+$AZ$4+$BI$4+$BR$4+Summary!$P$8,BZ80-CA80))</f>
        <v>#VALUE!</v>
      </c>
      <c r="CC80" s="62" t="e">
        <f t="shared" si="111"/>
        <v>#VALUE!</v>
      </c>
      <c r="CE80" s="44">
        <f t="shared" si="152"/>
        <v>75</v>
      </c>
      <c r="CF80" s="58">
        <f t="shared" si="181"/>
        <v>46569</v>
      </c>
      <c r="CG80" s="62" t="e">
        <f t="shared" si="153"/>
        <v>#VALUE!</v>
      </c>
      <c r="CH80" s="62">
        <f t="shared" si="215"/>
        <v>0</v>
      </c>
      <c r="CI80" s="62" t="e">
        <f t="shared" si="216"/>
        <v>#VALUE!</v>
      </c>
      <c r="CJ80" s="62" t="e">
        <f t="shared" si="217"/>
        <v>#VALUE!</v>
      </c>
      <c r="CK80" s="83" t="e">
        <f>IF(H80+Q80+Z80+AI80+AR80+BA80+BJ80+BS80+CB80+CA80+BR80+BI80+AZ80+AQ80+AH80+Y80+P80+G80&gt;0,0,IF((CI80-CJ80)&gt;=$G$4+$P$4+$Y$4+$AH$4+$AQ$4+$AZ$4+$BI$4+$BR$4+$CA$4+Summary!$P$8,$G$4+$P$4+$Y$4+$AH$4+$AQ$4+$AZ$4+$BI$4+$BR$4+$CA$4+Summary!$P$8,CI80-CJ80))</f>
        <v>#VALUE!</v>
      </c>
      <c r="CL80" s="62" t="e">
        <f t="shared" si="112"/>
        <v>#VALUE!</v>
      </c>
      <c r="CN80" s="44">
        <f t="shared" si="156"/>
        <v>75</v>
      </c>
      <c r="CO80" s="58">
        <f t="shared" si="183"/>
        <v>46569</v>
      </c>
      <c r="CP80" s="62" t="e">
        <f t="shared" si="113"/>
        <v>#VALUE!</v>
      </c>
      <c r="CQ80" s="62">
        <f t="shared" si="114"/>
        <v>0</v>
      </c>
      <c r="CR80" s="62" t="e">
        <f t="shared" si="115"/>
        <v>#VALUE!</v>
      </c>
      <c r="CS80" s="62" t="e">
        <f t="shared" si="116"/>
        <v>#VALUE!</v>
      </c>
      <c r="CT80" s="62" t="e">
        <f t="shared" si="117"/>
        <v>#VALUE!</v>
      </c>
      <c r="CU80" s="62" t="e">
        <f t="shared" si="118"/>
        <v>#VALUE!</v>
      </c>
      <c r="CV80" s="84">
        <f t="shared" si="218"/>
        <v>46569</v>
      </c>
    </row>
    <row r="81" spans="2:100" ht="20" customHeight="1" thickBot="1" x14ac:dyDescent="0.25">
      <c r="B81" s="44">
        <f t="shared" si="184"/>
        <v>76</v>
      </c>
      <c r="C81" s="58">
        <f t="shared" si="160"/>
        <v>46600</v>
      </c>
      <c r="D81" s="62">
        <f t="shared" si="185"/>
        <v>0</v>
      </c>
      <c r="E81" s="62">
        <f t="shared" si="186"/>
        <v>0</v>
      </c>
      <c r="F81" s="62">
        <f t="shared" si="187"/>
        <v>0</v>
      </c>
      <c r="G81" s="62">
        <f t="shared" si="188"/>
        <v>0</v>
      </c>
      <c r="H81" s="83">
        <f t="shared" si="189"/>
        <v>0</v>
      </c>
      <c r="I81" s="62">
        <f t="shared" si="190"/>
        <v>0</v>
      </c>
      <c r="K81" s="44">
        <f t="shared" si="159"/>
        <v>76</v>
      </c>
      <c r="L81" s="58">
        <f t="shared" si="165"/>
        <v>46600</v>
      </c>
      <c r="M81" s="62">
        <f t="shared" si="121"/>
        <v>0</v>
      </c>
      <c r="N81" s="62">
        <f t="shared" si="191"/>
        <v>0</v>
      </c>
      <c r="O81" s="62">
        <f t="shared" si="192"/>
        <v>0</v>
      </c>
      <c r="P81" s="62">
        <f t="shared" si="193"/>
        <v>0</v>
      </c>
      <c r="Q81" s="83">
        <f>IF(H81+G81&gt;0,0,IF((O81-P81)&gt;=$G$4+Summary!$P$8,$G$4+Summary!$P$8,O81-P81))</f>
        <v>0</v>
      </c>
      <c r="R81" s="62">
        <f t="shared" si="104"/>
        <v>0</v>
      </c>
      <c r="T81" s="44">
        <f t="shared" si="124"/>
        <v>76</v>
      </c>
      <c r="U81" s="58">
        <f t="shared" si="167"/>
        <v>46600</v>
      </c>
      <c r="V81" s="62">
        <f t="shared" si="125"/>
        <v>0</v>
      </c>
      <c r="W81" s="62">
        <f t="shared" si="194"/>
        <v>0</v>
      </c>
      <c r="X81" s="62">
        <f t="shared" si="195"/>
        <v>0</v>
      </c>
      <c r="Y81" s="62">
        <f t="shared" si="196"/>
        <v>0</v>
      </c>
      <c r="Z81" s="83">
        <f>IF(H81+Q81+P81+G81&gt;0,0,IF((X81-Y81)&gt;=$G$4+$P$4+Summary!$P$8,$G$4+$P$4+Summary!$P$8,X81-Y81))</f>
        <v>0</v>
      </c>
      <c r="AA81" s="62">
        <f t="shared" si="105"/>
        <v>0</v>
      </c>
      <c r="AC81" s="44">
        <f t="shared" si="128"/>
        <v>76</v>
      </c>
      <c r="AD81" s="58">
        <f t="shared" si="169"/>
        <v>46600</v>
      </c>
      <c r="AE81" s="62">
        <f t="shared" si="129"/>
        <v>0</v>
      </c>
      <c r="AF81" s="62">
        <f t="shared" si="197"/>
        <v>0</v>
      </c>
      <c r="AG81" s="62">
        <f t="shared" si="198"/>
        <v>0</v>
      </c>
      <c r="AH81" s="62">
        <f t="shared" si="199"/>
        <v>0</v>
      </c>
      <c r="AI81" s="83">
        <f>IF(H81+Q81+Z81+Y81+P81+G81&gt;0,0,IF((AG81-AH81)&gt;=$G$4+$P$4+$Y$4+Summary!$P$8,$G$4+$P$4+$Y$4+Summary!$P$8,AG81-AH81))</f>
        <v>0</v>
      </c>
      <c r="AJ81" s="62">
        <f t="shared" si="106"/>
        <v>0</v>
      </c>
      <c r="AL81" s="44">
        <f t="shared" si="132"/>
        <v>76</v>
      </c>
      <c r="AM81" s="58">
        <f t="shared" si="171"/>
        <v>46600</v>
      </c>
      <c r="AN81" s="62">
        <f t="shared" si="133"/>
        <v>0</v>
      </c>
      <c r="AO81" s="62">
        <f t="shared" si="200"/>
        <v>0</v>
      </c>
      <c r="AP81" s="62">
        <f t="shared" si="201"/>
        <v>0</v>
      </c>
      <c r="AQ81" s="62">
        <f t="shared" si="202"/>
        <v>0</v>
      </c>
      <c r="AR81" s="83">
        <f>IF(H81+Q81+Z81+AI81+AH81+Y81+P81+G81&gt;0,0,IF((AP81-AQ81)&gt;=$G$4+$P$4+$Y$4+$AH$4+Summary!$P$8,$G$4+$P$4+$Y$4+$AH$4+Summary!$P$8,AP81-AQ81))</f>
        <v>0</v>
      </c>
      <c r="AS81" s="62">
        <f t="shared" si="107"/>
        <v>0</v>
      </c>
      <c r="AU81" s="44">
        <f t="shared" si="136"/>
        <v>76</v>
      </c>
      <c r="AV81" s="58">
        <f t="shared" si="173"/>
        <v>46600</v>
      </c>
      <c r="AW81" s="62">
        <f t="shared" si="137"/>
        <v>0</v>
      </c>
      <c r="AX81" s="62">
        <f t="shared" si="203"/>
        <v>0</v>
      </c>
      <c r="AY81" s="62">
        <f t="shared" si="204"/>
        <v>0</v>
      </c>
      <c r="AZ81" s="62">
        <f t="shared" si="205"/>
        <v>0</v>
      </c>
      <c r="BA81" s="83">
        <f>IF(H81+Q81+Z81+AI81+AR81+AQ81+AH81+Y81+P81+G81&gt;0,0,IF((AY81-AZ81)&gt;=$G$4+$P$4+$Y$4+$AH$4+$AQ$4+Summary!$P$8,$G$4+$P$4+$Y$4+$AH$4+$AQ$4+Summary!$P$8,AY81-AZ81))</f>
        <v>0</v>
      </c>
      <c r="BB81" s="62">
        <f t="shared" si="108"/>
        <v>0</v>
      </c>
      <c r="BD81" s="44">
        <f t="shared" si="140"/>
        <v>76</v>
      </c>
      <c r="BE81" s="58">
        <f t="shared" si="175"/>
        <v>46600</v>
      </c>
      <c r="BF81" s="62" t="e">
        <f t="shared" si="141"/>
        <v>#VALUE!</v>
      </c>
      <c r="BG81" s="62">
        <f t="shared" si="206"/>
        <v>0</v>
      </c>
      <c r="BH81" s="62" t="e">
        <f t="shared" si="207"/>
        <v>#VALUE!</v>
      </c>
      <c r="BI81" s="62" t="e">
        <f t="shared" si="208"/>
        <v>#VALUE!</v>
      </c>
      <c r="BJ81" s="83" t="e">
        <f>IF(H81+Q81+Z81+AI81+AR81+BA81+AZ81+AQ81+AH81+Y81+P81+G81&gt;0,0,IF((BH81-BI81)&gt;=$G$4+$P$4+$Y$4+$AH$4+$AQ$4+$AZ$4+Summary!$P$8,$G$4+$P$4+$Y$4+$AH$4+$AQ$4+$AZ$4+Summary!$P$8,BH81-BI81))</f>
        <v>#VALUE!</v>
      </c>
      <c r="BK81" s="62" t="e">
        <f t="shared" si="109"/>
        <v>#VALUE!</v>
      </c>
      <c r="BM81" s="44">
        <f t="shared" si="144"/>
        <v>76</v>
      </c>
      <c r="BN81" s="58">
        <f t="shared" si="177"/>
        <v>46600</v>
      </c>
      <c r="BO81" s="62" t="e">
        <f t="shared" si="145"/>
        <v>#VALUE!</v>
      </c>
      <c r="BP81" s="62">
        <f t="shared" si="209"/>
        <v>0</v>
      </c>
      <c r="BQ81" s="62" t="e">
        <f t="shared" si="210"/>
        <v>#VALUE!</v>
      </c>
      <c r="BR81" s="62" t="e">
        <f t="shared" si="211"/>
        <v>#VALUE!</v>
      </c>
      <c r="BS81" s="83" t="e">
        <f>IF(H81+Q81+Z81+AI81+AR81+BA81+BJ81+BI81+AZ81+AQ81+AH81+Y81+P81+G81&gt;0,0,IF((BQ81-BR81)&gt;=$G$4+$P$4+$Y$4+$AH$4+$AQ$4+$AZ$4+$BI$4+Summary!$P$8,$G$4+$P$4+$Y$4+$AH$4+$AQ$4+$AZ$4+$BI$4+Summary!$P$8,BQ81-BR81))</f>
        <v>#VALUE!</v>
      </c>
      <c r="BT81" s="62" t="e">
        <f t="shared" si="110"/>
        <v>#VALUE!</v>
      </c>
      <c r="BV81" s="44">
        <f t="shared" si="148"/>
        <v>76</v>
      </c>
      <c r="BW81" s="58">
        <f t="shared" si="179"/>
        <v>46600</v>
      </c>
      <c r="BX81" s="62" t="e">
        <f t="shared" si="149"/>
        <v>#VALUE!</v>
      </c>
      <c r="BY81" s="62">
        <f t="shared" si="212"/>
        <v>0</v>
      </c>
      <c r="BZ81" s="62" t="e">
        <f t="shared" si="213"/>
        <v>#VALUE!</v>
      </c>
      <c r="CA81" s="62" t="e">
        <f t="shared" si="214"/>
        <v>#VALUE!</v>
      </c>
      <c r="CB81" s="83" t="e">
        <f>IF(H81+Q81+Z81+AI81+AR81+BA81+BJ81+BS81+BR81+BI81+AZ81+AQ81+AH81+Y81+P81+G81&gt;0,0,IF((BZ81-CA81)&gt;=$G$4+$P$4+$Y$4+$AH$4+$AQ$4+$AZ$4+$BI$4+$BR$4+Summary!$P$8,$G$4+$P$4+$Y$4+$AH$4+$AQ$4+$AZ$4+$BI$4+$BR$4+Summary!$P$8,BZ81-CA81))</f>
        <v>#VALUE!</v>
      </c>
      <c r="CC81" s="62" t="e">
        <f t="shared" si="111"/>
        <v>#VALUE!</v>
      </c>
      <c r="CE81" s="44">
        <f t="shared" si="152"/>
        <v>76</v>
      </c>
      <c r="CF81" s="58">
        <f t="shared" si="181"/>
        <v>46600</v>
      </c>
      <c r="CG81" s="62" t="e">
        <f t="shared" si="153"/>
        <v>#VALUE!</v>
      </c>
      <c r="CH81" s="62">
        <f t="shared" si="215"/>
        <v>0</v>
      </c>
      <c r="CI81" s="62" t="e">
        <f t="shared" si="216"/>
        <v>#VALUE!</v>
      </c>
      <c r="CJ81" s="62" t="e">
        <f t="shared" si="217"/>
        <v>#VALUE!</v>
      </c>
      <c r="CK81" s="83" t="e">
        <f>IF(H81+Q81+Z81+AI81+AR81+BA81+BJ81+BS81+CB81+CA81+BR81+BI81+AZ81+AQ81+AH81+Y81+P81+G81&gt;0,0,IF((CI81-CJ81)&gt;=$G$4+$P$4+$Y$4+$AH$4+$AQ$4+$AZ$4+$BI$4+$BR$4+$CA$4+Summary!$P$8,$G$4+$P$4+$Y$4+$AH$4+$AQ$4+$AZ$4+$BI$4+$BR$4+$CA$4+Summary!$P$8,CI81-CJ81))</f>
        <v>#VALUE!</v>
      </c>
      <c r="CL81" s="62" t="e">
        <f t="shared" si="112"/>
        <v>#VALUE!</v>
      </c>
      <c r="CN81" s="44">
        <f t="shared" si="156"/>
        <v>76</v>
      </c>
      <c r="CO81" s="58">
        <f t="shared" si="183"/>
        <v>46600</v>
      </c>
      <c r="CP81" s="62" t="e">
        <f t="shared" si="113"/>
        <v>#VALUE!</v>
      </c>
      <c r="CQ81" s="62">
        <f t="shared" si="114"/>
        <v>0</v>
      </c>
      <c r="CR81" s="62" t="e">
        <f t="shared" si="115"/>
        <v>#VALUE!</v>
      </c>
      <c r="CS81" s="62" t="e">
        <f t="shared" si="116"/>
        <v>#VALUE!</v>
      </c>
      <c r="CT81" s="62" t="e">
        <f t="shared" si="117"/>
        <v>#VALUE!</v>
      </c>
      <c r="CU81" s="62" t="e">
        <f t="shared" si="118"/>
        <v>#VALUE!</v>
      </c>
      <c r="CV81" s="84">
        <f t="shared" si="218"/>
        <v>46600</v>
      </c>
    </row>
    <row r="82" spans="2:100" ht="20" customHeight="1" thickBot="1" x14ac:dyDescent="0.25">
      <c r="B82" s="44">
        <f t="shared" si="184"/>
        <v>77</v>
      </c>
      <c r="C82" s="58">
        <f t="shared" si="160"/>
        <v>46631</v>
      </c>
      <c r="D82" s="62">
        <f t="shared" si="185"/>
        <v>0</v>
      </c>
      <c r="E82" s="62">
        <f t="shared" si="186"/>
        <v>0</v>
      </c>
      <c r="F82" s="62">
        <f t="shared" si="187"/>
        <v>0</v>
      </c>
      <c r="G82" s="62">
        <f t="shared" si="188"/>
        <v>0</v>
      </c>
      <c r="H82" s="83">
        <f t="shared" si="189"/>
        <v>0</v>
      </c>
      <c r="I82" s="62">
        <f t="shared" si="190"/>
        <v>0</v>
      </c>
      <c r="K82" s="44">
        <f t="shared" si="159"/>
        <v>77</v>
      </c>
      <c r="L82" s="58">
        <f t="shared" si="165"/>
        <v>46631</v>
      </c>
      <c r="M82" s="62">
        <f t="shared" si="121"/>
        <v>0</v>
      </c>
      <c r="N82" s="62">
        <f t="shared" si="191"/>
        <v>0</v>
      </c>
      <c r="O82" s="62">
        <f t="shared" si="192"/>
        <v>0</v>
      </c>
      <c r="P82" s="62">
        <f t="shared" si="193"/>
        <v>0</v>
      </c>
      <c r="Q82" s="83">
        <f>IF(H82+G82&gt;0,0,IF((O82-P82)&gt;=$G$4+Summary!$P$8,$G$4+Summary!$P$8,O82-P82))</f>
        <v>0</v>
      </c>
      <c r="R82" s="62">
        <f t="shared" si="104"/>
        <v>0</v>
      </c>
      <c r="T82" s="44">
        <f t="shared" si="124"/>
        <v>77</v>
      </c>
      <c r="U82" s="58">
        <f t="shared" si="167"/>
        <v>46631</v>
      </c>
      <c r="V82" s="62">
        <f t="shared" si="125"/>
        <v>0</v>
      </c>
      <c r="W82" s="62">
        <f t="shared" si="194"/>
        <v>0</v>
      </c>
      <c r="X82" s="62">
        <f t="shared" si="195"/>
        <v>0</v>
      </c>
      <c r="Y82" s="62">
        <f t="shared" si="196"/>
        <v>0</v>
      </c>
      <c r="Z82" s="83">
        <f>IF(H82+Q82+P82+G82&gt;0,0,IF((X82-Y82)&gt;=$G$4+$P$4+Summary!$P$8,$G$4+$P$4+Summary!$P$8,X82-Y82))</f>
        <v>0</v>
      </c>
      <c r="AA82" s="62">
        <f t="shared" si="105"/>
        <v>0</v>
      </c>
      <c r="AC82" s="44">
        <f t="shared" si="128"/>
        <v>77</v>
      </c>
      <c r="AD82" s="58">
        <f t="shared" si="169"/>
        <v>46631</v>
      </c>
      <c r="AE82" s="62">
        <f t="shared" si="129"/>
        <v>0</v>
      </c>
      <c r="AF82" s="62">
        <f t="shared" si="197"/>
        <v>0</v>
      </c>
      <c r="AG82" s="62">
        <f t="shared" si="198"/>
        <v>0</v>
      </c>
      <c r="AH82" s="62">
        <f t="shared" si="199"/>
        <v>0</v>
      </c>
      <c r="AI82" s="83">
        <f>IF(H82+Q82+Z82+Y82+P82+G82&gt;0,0,IF((AG82-AH82)&gt;=$G$4+$P$4+$Y$4+Summary!$P$8,$G$4+$P$4+$Y$4+Summary!$P$8,AG82-AH82))</f>
        <v>0</v>
      </c>
      <c r="AJ82" s="62">
        <f t="shared" si="106"/>
        <v>0</v>
      </c>
      <c r="AL82" s="44">
        <f t="shared" si="132"/>
        <v>77</v>
      </c>
      <c r="AM82" s="58">
        <f t="shared" si="171"/>
        <v>46631</v>
      </c>
      <c r="AN82" s="62">
        <f t="shared" si="133"/>
        <v>0</v>
      </c>
      <c r="AO82" s="62">
        <f t="shared" si="200"/>
        <v>0</v>
      </c>
      <c r="AP82" s="62">
        <f t="shared" si="201"/>
        <v>0</v>
      </c>
      <c r="AQ82" s="62">
        <f t="shared" si="202"/>
        <v>0</v>
      </c>
      <c r="AR82" s="83">
        <f>IF(H82+Q82+Z82+AI82+AH82+Y82+P82+G82&gt;0,0,IF((AP82-AQ82)&gt;=$G$4+$P$4+$Y$4+$AH$4+Summary!$P$8,$G$4+$P$4+$Y$4+$AH$4+Summary!$P$8,AP82-AQ82))</f>
        <v>0</v>
      </c>
      <c r="AS82" s="62">
        <f t="shared" si="107"/>
        <v>0</v>
      </c>
      <c r="AU82" s="44">
        <f t="shared" si="136"/>
        <v>77</v>
      </c>
      <c r="AV82" s="58">
        <f t="shared" si="173"/>
        <v>46631</v>
      </c>
      <c r="AW82" s="62">
        <f t="shared" si="137"/>
        <v>0</v>
      </c>
      <c r="AX82" s="62">
        <f t="shared" si="203"/>
        <v>0</v>
      </c>
      <c r="AY82" s="62">
        <f t="shared" si="204"/>
        <v>0</v>
      </c>
      <c r="AZ82" s="62">
        <f t="shared" si="205"/>
        <v>0</v>
      </c>
      <c r="BA82" s="83">
        <f>IF(H82+Q82+Z82+AI82+AR82+AQ82+AH82+Y82+P82+G82&gt;0,0,IF((AY82-AZ82)&gt;=$G$4+$P$4+$Y$4+$AH$4+$AQ$4+Summary!$P$8,$G$4+$P$4+$Y$4+$AH$4+$AQ$4+Summary!$P$8,AY82-AZ82))</f>
        <v>0</v>
      </c>
      <c r="BB82" s="62">
        <f t="shared" si="108"/>
        <v>0</v>
      </c>
      <c r="BD82" s="44">
        <f t="shared" si="140"/>
        <v>77</v>
      </c>
      <c r="BE82" s="58">
        <f t="shared" si="175"/>
        <v>46631</v>
      </c>
      <c r="BF82" s="62" t="e">
        <f t="shared" si="141"/>
        <v>#VALUE!</v>
      </c>
      <c r="BG82" s="62">
        <f t="shared" si="206"/>
        <v>0</v>
      </c>
      <c r="BH82" s="62" t="e">
        <f t="shared" si="207"/>
        <v>#VALUE!</v>
      </c>
      <c r="BI82" s="62" t="e">
        <f t="shared" si="208"/>
        <v>#VALUE!</v>
      </c>
      <c r="BJ82" s="83" t="e">
        <f>IF(H82+Q82+Z82+AI82+AR82+BA82+AZ82+AQ82+AH82+Y82+P82+G82&gt;0,0,IF((BH82-BI82)&gt;=$G$4+$P$4+$Y$4+$AH$4+$AQ$4+$AZ$4+Summary!$P$8,$G$4+$P$4+$Y$4+$AH$4+$AQ$4+$AZ$4+Summary!$P$8,BH82-BI82))</f>
        <v>#VALUE!</v>
      </c>
      <c r="BK82" s="62" t="e">
        <f t="shared" si="109"/>
        <v>#VALUE!</v>
      </c>
      <c r="BM82" s="44">
        <f t="shared" si="144"/>
        <v>77</v>
      </c>
      <c r="BN82" s="58">
        <f t="shared" si="177"/>
        <v>46631</v>
      </c>
      <c r="BO82" s="62" t="e">
        <f t="shared" si="145"/>
        <v>#VALUE!</v>
      </c>
      <c r="BP82" s="62">
        <f t="shared" si="209"/>
        <v>0</v>
      </c>
      <c r="BQ82" s="62" t="e">
        <f t="shared" si="210"/>
        <v>#VALUE!</v>
      </c>
      <c r="BR82" s="62" t="e">
        <f t="shared" si="211"/>
        <v>#VALUE!</v>
      </c>
      <c r="BS82" s="83" t="e">
        <f>IF(H82+Q82+Z82+AI82+AR82+BA82+BJ82+BI82+AZ82+AQ82+AH82+Y82+P82+G82&gt;0,0,IF((BQ82-BR82)&gt;=$G$4+$P$4+$Y$4+$AH$4+$AQ$4+$AZ$4+$BI$4+Summary!$P$8,$G$4+$P$4+$Y$4+$AH$4+$AQ$4+$AZ$4+$BI$4+Summary!$P$8,BQ82-BR82))</f>
        <v>#VALUE!</v>
      </c>
      <c r="BT82" s="62" t="e">
        <f t="shared" si="110"/>
        <v>#VALUE!</v>
      </c>
      <c r="BV82" s="44">
        <f t="shared" si="148"/>
        <v>77</v>
      </c>
      <c r="BW82" s="58">
        <f t="shared" si="179"/>
        <v>46631</v>
      </c>
      <c r="BX82" s="62" t="e">
        <f t="shared" si="149"/>
        <v>#VALUE!</v>
      </c>
      <c r="BY82" s="62">
        <f t="shared" si="212"/>
        <v>0</v>
      </c>
      <c r="BZ82" s="62" t="e">
        <f t="shared" si="213"/>
        <v>#VALUE!</v>
      </c>
      <c r="CA82" s="62" t="e">
        <f t="shared" si="214"/>
        <v>#VALUE!</v>
      </c>
      <c r="CB82" s="83" t="e">
        <f>IF(H82+Q82+Z82+AI82+AR82+BA82+BJ82+BS82+BR82+BI82+AZ82+AQ82+AH82+Y82+P82+G82&gt;0,0,IF((BZ82-CA82)&gt;=$G$4+$P$4+$Y$4+$AH$4+$AQ$4+$AZ$4+$BI$4+$BR$4+Summary!$P$8,$G$4+$P$4+$Y$4+$AH$4+$AQ$4+$AZ$4+$BI$4+$BR$4+Summary!$P$8,BZ82-CA82))</f>
        <v>#VALUE!</v>
      </c>
      <c r="CC82" s="62" t="e">
        <f t="shared" si="111"/>
        <v>#VALUE!</v>
      </c>
      <c r="CE82" s="44">
        <f t="shared" si="152"/>
        <v>77</v>
      </c>
      <c r="CF82" s="58">
        <f t="shared" si="181"/>
        <v>46631</v>
      </c>
      <c r="CG82" s="62" t="e">
        <f t="shared" si="153"/>
        <v>#VALUE!</v>
      </c>
      <c r="CH82" s="62">
        <f t="shared" si="215"/>
        <v>0</v>
      </c>
      <c r="CI82" s="62" t="e">
        <f t="shared" si="216"/>
        <v>#VALUE!</v>
      </c>
      <c r="CJ82" s="62" t="e">
        <f t="shared" si="217"/>
        <v>#VALUE!</v>
      </c>
      <c r="CK82" s="83" t="e">
        <f>IF(H82+Q82+Z82+AI82+AR82+BA82+BJ82+BS82+CB82+CA82+BR82+BI82+AZ82+AQ82+AH82+Y82+P82+G82&gt;0,0,IF((CI82-CJ82)&gt;=$G$4+$P$4+$Y$4+$AH$4+$AQ$4+$AZ$4+$BI$4+$BR$4+$CA$4+Summary!$P$8,$G$4+$P$4+$Y$4+$AH$4+$AQ$4+$AZ$4+$BI$4+$BR$4+$CA$4+Summary!$P$8,CI82-CJ82))</f>
        <v>#VALUE!</v>
      </c>
      <c r="CL82" s="62" t="e">
        <f t="shared" si="112"/>
        <v>#VALUE!</v>
      </c>
      <c r="CN82" s="44">
        <f t="shared" si="156"/>
        <v>77</v>
      </c>
      <c r="CO82" s="58">
        <f t="shared" si="183"/>
        <v>46631</v>
      </c>
      <c r="CP82" s="62" t="e">
        <f t="shared" si="113"/>
        <v>#VALUE!</v>
      </c>
      <c r="CQ82" s="62">
        <f t="shared" si="114"/>
        <v>0</v>
      </c>
      <c r="CR82" s="62" t="e">
        <f t="shared" si="115"/>
        <v>#VALUE!</v>
      </c>
      <c r="CS82" s="62" t="e">
        <f t="shared" si="116"/>
        <v>#VALUE!</v>
      </c>
      <c r="CT82" s="62" t="e">
        <f t="shared" si="117"/>
        <v>#VALUE!</v>
      </c>
      <c r="CU82" s="62" t="e">
        <f t="shared" si="118"/>
        <v>#VALUE!</v>
      </c>
      <c r="CV82" s="84">
        <f t="shared" si="218"/>
        <v>46631</v>
      </c>
    </row>
    <row r="83" spans="2:100" ht="20" customHeight="1" thickBot="1" x14ac:dyDescent="0.25">
      <c r="B83" s="44">
        <f t="shared" si="184"/>
        <v>78</v>
      </c>
      <c r="C83" s="58">
        <f t="shared" si="160"/>
        <v>46661</v>
      </c>
      <c r="D83" s="62">
        <f t="shared" si="185"/>
        <v>0</v>
      </c>
      <c r="E83" s="62">
        <f t="shared" si="186"/>
        <v>0</v>
      </c>
      <c r="F83" s="62">
        <f t="shared" si="187"/>
        <v>0</v>
      </c>
      <c r="G83" s="62">
        <f t="shared" si="188"/>
        <v>0</v>
      </c>
      <c r="H83" s="83">
        <f t="shared" si="189"/>
        <v>0</v>
      </c>
      <c r="I83" s="62">
        <f t="shared" si="190"/>
        <v>0</v>
      </c>
      <c r="K83" s="44">
        <f t="shared" si="159"/>
        <v>78</v>
      </c>
      <c r="L83" s="58">
        <f t="shared" si="165"/>
        <v>46661</v>
      </c>
      <c r="M83" s="62">
        <f t="shared" si="121"/>
        <v>0</v>
      </c>
      <c r="N83" s="62">
        <f t="shared" si="191"/>
        <v>0</v>
      </c>
      <c r="O83" s="62">
        <f t="shared" si="192"/>
        <v>0</v>
      </c>
      <c r="P83" s="62">
        <f t="shared" si="193"/>
        <v>0</v>
      </c>
      <c r="Q83" s="83">
        <f>IF(H83+G83&gt;0,0,IF((O83-P83)&gt;=$G$4+Summary!$P$8,$G$4+Summary!$P$8,O83-P83))</f>
        <v>0</v>
      </c>
      <c r="R83" s="62">
        <f t="shared" si="104"/>
        <v>0</v>
      </c>
      <c r="T83" s="44">
        <f t="shared" si="124"/>
        <v>78</v>
      </c>
      <c r="U83" s="58">
        <f t="shared" si="167"/>
        <v>46661</v>
      </c>
      <c r="V83" s="62">
        <f t="shared" si="125"/>
        <v>0</v>
      </c>
      <c r="W83" s="62">
        <f t="shared" si="194"/>
        <v>0</v>
      </c>
      <c r="X83" s="62">
        <f t="shared" si="195"/>
        <v>0</v>
      </c>
      <c r="Y83" s="62">
        <f t="shared" si="196"/>
        <v>0</v>
      </c>
      <c r="Z83" s="83">
        <f>IF(H83+Q83+P83+G83&gt;0,0,IF((X83-Y83)&gt;=$G$4+$P$4+Summary!$P$8,$G$4+$P$4+Summary!$P$8,X83-Y83))</f>
        <v>0</v>
      </c>
      <c r="AA83" s="62">
        <f t="shared" si="105"/>
        <v>0</v>
      </c>
      <c r="AC83" s="44">
        <f t="shared" si="128"/>
        <v>78</v>
      </c>
      <c r="AD83" s="58">
        <f t="shared" si="169"/>
        <v>46661</v>
      </c>
      <c r="AE83" s="62">
        <f t="shared" si="129"/>
        <v>0</v>
      </c>
      <c r="AF83" s="62">
        <f t="shared" si="197"/>
        <v>0</v>
      </c>
      <c r="AG83" s="62">
        <f t="shared" si="198"/>
        <v>0</v>
      </c>
      <c r="AH83" s="62">
        <f t="shared" si="199"/>
        <v>0</v>
      </c>
      <c r="AI83" s="83">
        <f>IF(H83+Q83+Z83+Y83+P83+G83&gt;0,0,IF((AG83-AH83)&gt;=$G$4+$P$4+$Y$4+Summary!$P$8,$G$4+$P$4+$Y$4+Summary!$P$8,AG83-AH83))</f>
        <v>0</v>
      </c>
      <c r="AJ83" s="62">
        <f t="shared" si="106"/>
        <v>0</v>
      </c>
      <c r="AL83" s="44">
        <f t="shared" si="132"/>
        <v>78</v>
      </c>
      <c r="AM83" s="58">
        <f t="shared" si="171"/>
        <v>46661</v>
      </c>
      <c r="AN83" s="62">
        <f t="shared" si="133"/>
        <v>0</v>
      </c>
      <c r="AO83" s="62">
        <f t="shared" si="200"/>
        <v>0</v>
      </c>
      <c r="AP83" s="62">
        <f t="shared" si="201"/>
        <v>0</v>
      </c>
      <c r="AQ83" s="62">
        <f t="shared" si="202"/>
        <v>0</v>
      </c>
      <c r="AR83" s="83">
        <f>IF(H83+Q83+Z83+AI83+AH83+Y83+P83+G83&gt;0,0,IF((AP83-AQ83)&gt;=$G$4+$P$4+$Y$4+$AH$4+Summary!$P$8,$G$4+$P$4+$Y$4+$AH$4+Summary!$P$8,AP83-AQ83))</f>
        <v>0</v>
      </c>
      <c r="AS83" s="62">
        <f t="shared" si="107"/>
        <v>0</v>
      </c>
      <c r="AU83" s="44">
        <f t="shared" si="136"/>
        <v>78</v>
      </c>
      <c r="AV83" s="58">
        <f t="shared" si="173"/>
        <v>46661</v>
      </c>
      <c r="AW83" s="62">
        <f t="shared" si="137"/>
        <v>0</v>
      </c>
      <c r="AX83" s="62">
        <f t="shared" si="203"/>
        <v>0</v>
      </c>
      <c r="AY83" s="62">
        <f t="shared" si="204"/>
        <v>0</v>
      </c>
      <c r="AZ83" s="62">
        <f t="shared" si="205"/>
        <v>0</v>
      </c>
      <c r="BA83" s="83">
        <f>IF(H83+Q83+Z83+AI83+AR83+AQ83+AH83+Y83+P83+G83&gt;0,0,IF((AY83-AZ83)&gt;=$G$4+$P$4+$Y$4+$AH$4+$AQ$4+Summary!$P$8,$G$4+$P$4+$Y$4+$AH$4+$AQ$4+Summary!$P$8,AY83-AZ83))</f>
        <v>0</v>
      </c>
      <c r="BB83" s="62">
        <f t="shared" si="108"/>
        <v>0</v>
      </c>
      <c r="BD83" s="44">
        <f t="shared" si="140"/>
        <v>78</v>
      </c>
      <c r="BE83" s="58">
        <f t="shared" si="175"/>
        <v>46661</v>
      </c>
      <c r="BF83" s="62" t="e">
        <f t="shared" si="141"/>
        <v>#VALUE!</v>
      </c>
      <c r="BG83" s="62">
        <f t="shared" si="206"/>
        <v>0</v>
      </c>
      <c r="BH83" s="62" t="e">
        <f t="shared" si="207"/>
        <v>#VALUE!</v>
      </c>
      <c r="BI83" s="62" t="e">
        <f t="shared" si="208"/>
        <v>#VALUE!</v>
      </c>
      <c r="BJ83" s="83" t="e">
        <f>IF(H83+Q83+Z83+AI83+AR83+BA83+AZ83+AQ83+AH83+Y83+P83+G83&gt;0,0,IF((BH83-BI83)&gt;=$G$4+$P$4+$Y$4+$AH$4+$AQ$4+$AZ$4+Summary!$P$8,$G$4+$P$4+$Y$4+$AH$4+$AQ$4+$AZ$4+Summary!$P$8,BH83-BI83))</f>
        <v>#VALUE!</v>
      </c>
      <c r="BK83" s="62" t="e">
        <f t="shared" si="109"/>
        <v>#VALUE!</v>
      </c>
      <c r="BM83" s="44">
        <f t="shared" si="144"/>
        <v>78</v>
      </c>
      <c r="BN83" s="58">
        <f t="shared" si="177"/>
        <v>46661</v>
      </c>
      <c r="BO83" s="62" t="e">
        <f t="shared" si="145"/>
        <v>#VALUE!</v>
      </c>
      <c r="BP83" s="62">
        <f t="shared" si="209"/>
        <v>0</v>
      </c>
      <c r="BQ83" s="62" t="e">
        <f t="shared" si="210"/>
        <v>#VALUE!</v>
      </c>
      <c r="BR83" s="62" t="e">
        <f t="shared" si="211"/>
        <v>#VALUE!</v>
      </c>
      <c r="BS83" s="83" t="e">
        <f>IF(H83+Q83+Z83+AI83+AR83+BA83+BJ83+BI83+AZ83+AQ83+AH83+Y83+P83+G83&gt;0,0,IF((BQ83-BR83)&gt;=$G$4+$P$4+$Y$4+$AH$4+$AQ$4+$AZ$4+$BI$4+Summary!$P$8,$G$4+$P$4+$Y$4+$AH$4+$AQ$4+$AZ$4+$BI$4+Summary!$P$8,BQ83-BR83))</f>
        <v>#VALUE!</v>
      </c>
      <c r="BT83" s="62" t="e">
        <f t="shared" si="110"/>
        <v>#VALUE!</v>
      </c>
      <c r="BV83" s="44">
        <f t="shared" si="148"/>
        <v>78</v>
      </c>
      <c r="BW83" s="58">
        <f t="shared" si="179"/>
        <v>46661</v>
      </c>
      <c r="BX83" s="62" t="e">
        <f t="shared" si="149"/>
        <v>#VALUE!</v>
      </c>
      <c r="BY83" s="62">
        <f t="shared" si="212"/>
        <v>0</v>
      </c>
      <c r="BZ83" s="62" t="e">
        <f t="shared" si="213"/>
        <v>#VALUE!</v>
      </c>
      <c r="CA83" s="62" t="e">
        <f t="shared" si="214"/>
        <v>#VALUE!</v>
      </c>
      <c r="CB83" s="83" t="e">
        <f>IF(H83+Q83+Z83+AI83+AR83+BA83+BJ83+BS83+BR83+BI83+AZ83+AQ83+AH83+Y83+P83+G83&gt;0,0,IF((BZ83-CA83)&gt;=$G$4+$P$4+$Y$4+$AH$4+$AQ$4+$AZ$4+$BI$4+$BR$4+Summary!$P$8,$G$4+$P$4+$Y$4+$AH$4+$AQ$4+$AZ$4+$BI$4+$BR$4+Summary!$P$8,BZ83-CA83))</f>
        <v>#VALUE!</v>
      </c>
      <c r="CC83" s="62" t="e">
        <f t="shared" si="111"/>
        <v>#VALUE!</v>
      </c>
      <c r="CE83" s="44">
        <f t="shared" si="152"/>
        <v>78</v>
      </c>
      <c r="CF83" s="58">
        <f t="shared" si="181"/>
        <v>46661</v>
      </c>
      <c r="CG83" s="62" t="e">
        <f t="shared" si="153"/>
        <v>#VALUE!</v>
      </c>
      <c r="CH83" s="62">
        <f t="shared" si="215"/>
        <v>0</v>
      </c>
      <c r="CI83" s="62" t="e">
        <f t="shared" si="216"/>
        <v>#VALUE!</v>
      </c>
      <c r="CJ83" s="62" t="e">
        <f t="shared" si="217"/>
        <v>#VALUE!</v>
      </c>
      <c r="CK83" s="83" t="e">
        <f>IF(H83+Q83+Z83+AI83+AR83+BA83+BJ83+BS83+CB83+CA83+BR83+BI83+AZ83+AQ83+AH83+Y83+P83+G83&gt;0,0,IF((CI83-CJ83)&gt;=$G$4+$P$4+$Y$4+$AH$4+$AQ$4+$AZ$4+$BI$4+$BR$4+$CA$4+Summary!$P$8,$G$4+$P$4+$Y$4+$AH$4+$AQ$4+$AZ$4+$BI$4+$BR$4+$CA$4+Summary!$P$8,CI83-CJ83))</f>
        <v>#VALUE!</v>
      </c>
      <c r="CL83" s="62" t="e">
        <f t="shared" si="112"/>
        <v>#VALUE!</v>
      </c>
      <c r="CN83" s="44">
        <f t="shared" si="156"/>
        <v>78</v>
      </c>
      <c r="CO83" s="58">
        <f t="shared" si="183"/>
        <v>46661</v>
      </c>
      <c r="CP83" s="62" t="e">
        <f t="shared" si="113"/>
        <v>#VALUE!</v>
      </c>
      <c r="CQ83" s="62">
        <f t="shared" si="114"/>
        <v>0</v>
      </c>
      <c r="CR83" s="62" t="e">
        <f t="shared" si="115"/>
        <v>#VALUE!</v>
      </c>
      <c r="CS83" s="62" t="e">
        <f t="shared" si="116"/>
        <v>#VALUE!</v>
      </c>
      <c r="CT83" s="62" t="e">
        <f t="shared" si="117"/>
        <v>#VALUE!</v>
      </c>
      <c r="CU83" s="62" t="e">
        <f t="shared" si="118"/>
        <v>#VALUE!</v>
      </c>
      <c r="CV83" s="84">
        <f t="shared" si="218"/>
        <v>46661</v>
      </c>
    </row>
    <row r="84" spans="2:100" ht="20" customHeight="1" thickBot="1" x14ac:dyDescent="0.25">
      <c r="B84" s="44">
        <f t="shared" si="184"/>
        <v>79</v>
      </c>
      <c r="C84" s="58">
        <f t="shared" si="160"/>
        <v>46692</v>
      </c>
      <c r="D84" s="62">
        <f t="shared" si="185"/>
        <v>0</v>
      </c>
      <c r="E84" s="62">
        <f t="shared" si="186"/>
        <v>0</v>
      </c>
      <c r="F84" s="62">
        <f t="shared" si="187"/>
        <v>0</v>
      </c>
      <c r="G84" s="62">
        <f t="shared" si="188"/>
        <v>0</v>
      </c>
      <c r="H84" s="83">
        <f t="shared" si="189"/>
        <v>0</v>
      </c>
      <c r="I84" s="62">
        <f t="shared" si="190"/>
        <v>0</v>
      </c>
      <c r="K84" s="44">
        <f t="shared" si="159"/>
        <v>79</v>
      </c>
      <c r="L84" s="58">
        <f t="shared" si="165"/>
        <v>46692</v>
      </c>
      <c r="M84" s="62">
        <f t="shared" si="121"/>
        <v>0</v>
      </c>
      <c r="N84" s="62">
        <f t="shared" si="191"/>
        <v>0</v>
      </c>
      <c r="O84" s="62">
        <f t="shared" si="192"/>
        <v>0</v>
      </c>
      <c r="P84" s="62">
        <f t="shared" si="193"/>
        <v>0</v>
      </c>
      <c r="Q84" s="83">
        <f>IF(H84+G84&gt;0,0,IF((O84-P84)&gt;=$G$4+Summary!$P$8,$G$4+Summary!$P$8,O84-P84))</f>
        <v>0</v>
      </c>
      <c r="R84" s="62">
        <f t="shared" si="104"/>
        <v>0</v>
      </c>
      <c r="T84" s="44">
        <f t="shared" si="124"/>
        <v>79</v>
      </c>
      <c r="U84" s="58">
        <f t="shared" si="167"/>
        <v>46692</v>
      </c>
      <c r="V84" s="62">
        <f t="shared" si="125"/>
        <v>0</v>
      </c>
      <c r="W84" s="62">
        <f t="shared" si="194"/>
        <v>0</v>
      </c>
      <c r="X84" s="62">
        <f t="shared" si="195"/>
        <v>0</v>
      </c>
      <c r="Y84" s="62">
        <f t="shared" si="196"/>
        <v>0</v>
      </c>
      <c r="Z84" s="83">
        <f>IF(H84+Q84+P84+G84&gt;0,0,IF((X84-Y84)&gt;=$G$4+$P$4+Summary!$P$8,$G$4+$P$4+Summary!$P$8,X84-Y84))</f>
        <v>0</v>
      </c>
      <c r="AA84" s="62">
        <f t="shared" si="105"/>
        <v>0</v>
      </c>
      <c r="AC84" s="44">
        <f t="shared" si="128"/>
        <v>79</v>
      </c>
      <c r="AD84" s="58">
        <f t="shared" si="169"/>
        <v>46692</v>
      </c>
      <c r="AE84" s="62">
        <f t="shared" si="129"/>
        <v>0</v>
      </c>
      <c r="AF84" s="62">
        <f t="shared" si="197"/>
        <v>0</v>
      </c>
      <c r="AG84" s="62">
        <f t="shared" si="198"/>
        <v>0</v>
      </c>
      <c r="AH84" s="62">
        <f t="shared" si="199"/>
        <v>0</v>
      </c>
      <c r="AI84" s="83">
        <f>IF(H84+Q84+Z84+Y84+P84+G84&gt;0,0,IF((AG84-AH84)&gt;=$G$4+$P$4+$Y$4+Summary!$P$8,$G$4+$P$4+$Y$4+Summary!$P$8,AG84-AH84))</f>
        <v>0</v>
      </c>
      <c r="AJ84" s="62">
        <f t="shared" si="106"/>
        <v>0</v>
      </c>
      <c r="AL84" s="44">
        <f t="shared" si="132"/>
        <v>79</v>
      </c>
      <c r="AM84" s="58">
        <f t="shared" si="171"/>
        <v>46692</v>
      </c>
      <c r="AN84" s="62">
        <f t="shared" si="133"/>
        <v>0</v>
      </c>
      <c r="AO84" s="62">
        <f t="shared" si="200"/>
        <v>0</v>
      </c>
      <c r="AP84" s="62">
        <f t="shared" si="201"/>
        <v>0</v>
      </c>
      <c r="AQ84" s="62">
        <f t="shared" si="202"/>
        <v>0</v>
      </c>
      <c r="AR84" s="83">
        <f>IF(H84+Q84+Z84+AI84+AH84+Y84+P84+G84&gt;0,0,IF((AP84-AQ84)&gt;=$G$4+$P$4+$Y$4+$AH$4+Summary!$P$8,$G$4+$P$4+$Y$4+$AH$4+Summary!$P$8,AP84-AQ84))</f>
        <v>0</v>
      </c>
      <c r="AS84" s="62">
        <f t="shared" si="107"/>
        <v>0</v>
      </c>
      <c r="AU84" s="44">
        <f t="shared" si="136"/>
        <v>79</v>
      </c>
      <c r="AV84" s="58">
        <f t="shared" si="173"/>
        <v>46692</v>
      </c>
      <c r="AW84" s="62">
        <f t="shared" si="137"/>
        <v>0</v>
      </c>
      <c r="AX84" s="62">
        <f t="shared" si="203"/>
        <v>0</v>
      </c>
      <c r="AY84" s="62">
        <f t="shared" si="204"/>
        <v>0</v>
      </c>
      <c r="AZ84" s="62">
        <f t="shared" si="205"/>
        <v>0</v>
      </c>
      <c r="BA84" s="83">
        <f>IF(H84+Q84+Z84+AI84+AR84+AQ84+AH84+Y84+P84+G84&gt;0,0,IF((AY84-AZ84)&gt;=$G$4+$P$4+$Y$4+$AH$4+$AQ$4+Summary!$P$8,$G$4+$P$4+$Y$4+$AH$4+$AQ$4+Summary!$P$8,AY84-AZ84))</f>
        <v>0</v>
      </c>
      <c r="BB84" s="62">
        <f t="shared" si="108"/>
        <v>0</v>
      </c>
      <c r="BD84" s="44">
        <f t="shared" si="140"/>
        <v>79</v>
      </c>
      <c r="BE84" s="58">
        <f t="shared" si="175"/>
        <v>46692</v>
      </c>
      <c r="BF84" s="62" t="e">
        <f t="shared" si="141"/>
        <v>#VALUE!</v>
      </c>
      <c r="BG84" s="62">
        <f t="shared" si="206"/>
        <v>0</v>
      </c>
      <c r="BH84" s="62" t="e">
        <f t="shared" si="207"/>
        <v>#VALUE!</v>
      </c>
      <c r="BI84" s="62" t="e">
        <f t="shared" si="208"/>
        <v>#VALUE!</v>
      </c>
      <c r="BJ84" s="83" t="e">
        <f>IF(H84+Q84+Z84+AI84+AR84+BA84+AZ84+AQ84+AH84+Y84+P84+G84&gt;0,0,IF((BH84-BI84)&gt;=$G$4+$P$4+$Y$4+$AH$4+$AQ$4+$AZ$4+Summary!$P$8,$G$4+$P$4+$Y$4+$AH$4+$AQ$4+$AZ$4+Summary!$P$8,BH84-BI84))</f>
        <v>#VALUE!</v>
      </c>
      <c r="BK84" s="62" t="e">
        <f t="shared" si="109"/>
        <v>#VALUE!</v>
      </c>
      <c r="BM84" s="44">
        <f t="shared" si="144"/>
        <v>79</v>
      </c>
      <c r="BN84" s="58">
        <f t="shared" si="177"/>
        <v>46692</v>
      </c>
      <c r="BO84" s="62" t="e">
        <f t="shared" si="145"/>
        <v>#VALUE!</v>
      </c>
      <c r="BP84" s="62">
        <f t="shared" si="209"/>
        <v>0</v>
      </c>
      <c r="BQ84" s="62" t="e">
        <f t="shared" si="210"/>
        <v>#VALUE!</v>
      </c>
      <c r="BR84" s="62" t="e">
        <f t="shared" si="211"/>
        <v>#VALUE!</v>
      </c>
      <c r="BS84" s="83" t="e">
        <f>IF(H84+Q84+Z84+AI84+AR84+BA84+BJ84+BI84+AZ84+AQ84+AH84+Y84+P84+G84&gt;0,0,IF((BQ84-BR84)&gt;=$G$4+$P$4+$Y$4+$AH$4+$AQ$4+$AZ$4+$BI$4+Summary!$P$8,$G$4+$P$4+$Y$4+$AH$4+$AQ$4+$AZ$4+$BI$4+Summary!$P$8,BQ84-BR84))</f>
        <v>#VALUE!</v>
      </c>
      <c r="BT84" s="62" t="e">
        <f t="shared" si="110"/>
        <v>#VALUE!</v>
      </c>
      <c r="BV84" s="44">
        <f t="shared" si="148"/>
        <v>79</v>
      </c>
      <c r="BW84" s="58">
        <f t="shared" si="179"/>
        <v>46692</v>
      </c>
      <c r="BX84" s="62" t="e">
        <f t="shared" si="149"/>
        <v>#VALUE!</v>
      </c>
      <c r="BY84" s="62">
        <f t="shared" si="212"/>
        <v>0</v>
      </c>
      <c r="BZ84" s="62" t="e">
        <f t="shared" si="213"/>
        <v>#VALUE!</v>
      </c>
      <c r="CA84" s="62" t="e">
        <f t="shared" si="214"/>
        <v>#VALUE!</v>
      </c>
      <c r="CB84" s="83" t="e">
        <f>IF(H84+Q84+Z84+AI84+AR84+BA84+BJ84+BS84+BR84+BI84+AZ84+AQ84+AH84+Y84+P84+G84&gt;0,0,IF((BZ84-CA84)&gt;=$G$4+$P$4+$Y$4+$AH$4+$AQ$4+$AZ$4+$BI$4+$BR$4+Summary!$P$8,$G$4+$P$4+$Y$4+$AH$4+$AQ$4+$AZ$4+$BI$4+$BR$4+Summary!$P$8,BZ84-CA84))</f>
        <v>#VALUE!</v>
      </c>
      <c r="CC84" s="62" t="e">
        <f t="shared" si="111"/>
        <v>#VALUE!</v>
      </c>
      <c r="CE84" s="44">
        <f t="shared" si="152"/>
        <v>79</v>
      </c>
      <c r="CF84" s="58">
        <f t="shared" si="181"/>
        <v>46692</v>
      </c>
      <c r="CG84" s="62" t="e">
        <f t="shared" si="153"/>
        <v>#VALUE!</v>
      </c>
      <c r="CH84" s="62">
        <f t="shared" si="215"/>
        <v>0</v>
      </c>
      <c r="CI84" s="62" t="e">
        <f t="shared" si="216"/>
        <v>#VALUE!</v>
      </c>
      <c r="CJ84" s="62" t="e">
        <f t="shared" si="217"/>
        <v>#VALUE!</v>
      </c>
      <c r="CK84" s="83" t="e">
        <f>IF(H84+Q84+Z84+AI84+AR84+BA84+BJ84+BS84+CB84+CA84+BR84+BI84+AZ84+AQ84+AH84+Y84+P84+G84&gt;0,0,IF((CI84-CJ84)&gt;=$G$4+$P$4+$Y$4+$AH$4+$AQ$4+$AZ$4+$BI$4+$BR$4+$CA$4+Summary!$P$8,$G$4+$P$4+$Y$4+$AH$4+$AQ$4+$AZ$4+$BI$4+$BR$4+$CA$4+Summary!$P$8,CI84-CJ84))</f>
        <v>#VALUE!</v>
      </c>
      <c r="CL84" s="62" t="e">
        <f t="shared" si="112"/>
        <v>#VALUE!</v>
      </c>
      <c r="CN84" s="44">
        <f t="shared" si="156"/>
        <v>79</v>
      </c>
      <c r="CO84" s="58">
        <f t="shared" si="183"/>
        <v>46692</v>
      </c>
      <c r="CP84" s="62" t="e">
        <f t="shared" si="113"/>
        <v>#VALUE!</v>
      </c>
      <c r="CQ84" s="62">
        <f t="shared" si="114"/>
        <v>0</v>
      </c>
      <c r="CR84" s="62" t="e">
        <f t="shared" si="115"/>
        <v>#VALUE!</v>
      </c>
      <c r="CS84" s="62" t="e">
        <f t="shared" si="116"/>
        <v>#VALUE!</v>
      </c>
      <c r="CT84" s="62" t="e">
        <f t="shared" si="117"/>
        <v>#VALUE!</v>
      </c>
      <c r="CU84" s="62" t="e">
        <f t="shared" si="118"/>
        <v>#VALUE!</v>
      </c>
      <c r="CV84" s="84">
        <f t="shared" si="218"/>
        <v>46692</v>
      </c>
    </row>
    <row r="85" spans="2:100" ht="20" customHeight="1" thickBot="1" x14ac:dyDescent="0.25">
      <c r="B85" s="44">
        <f t="shared" si="184"/>
        <v>80</v>
      </c>
      <c r="C85" s="58">
        <f t="shared" si="160"/>
        <v>46722</v>
      </c>
      <c r="D85" s="62">
        <f t="shared" si="185"/>
        <v>0</v>
      </c>
      <c r="E85" s="62">
        <f t="shared" si="186"/>
        <v>0</v>
      </c>
      <c r="F85" s="62">
        <f t="shared" si="187"/>
        <v>0</v>
      </c>
      <c r="G85" s="62">
        <f t="shared" si="188"/>
        <v>0</v>
      </c>
      <c r="H85" s="83">
        <f t="shared" si="189"/>
        <v>0</v>
      </c>
      <c r="I85" s="62">
        <f t="shared" si="190"/>
        <v>0</v>
      </c>
      <c r="K85" s="44">
        <f t="shared" si="159"/>
        <v>80</v>
      </c>
      <c r="L85" s="58">
        <f t="shared" si="165"/>
        <v>46722</v>
      </c>
      <c r="M85" s="62">
        <f t="shared" si="121"/>
        <v>0</v>
      </c>
      <c r="N85" s="62">
        <f t="shared" si="191"/>
        <v>0</v>
      </c>
      <c r="O85" s="62">
        <f t="shared" si="192"/>
        <v>0</v>
      </c>
      <c r="P85" s="62">
        <f t="shared" si="193"/>
        <v>0</v>
      </c>
      <c r="Q85" s="83">
        <f>IF(H85+G85&gt;0,0,IF((O85-P85)&gt;=$G$4+Summary!$P$8,$G$4+Summary!$P$8,O85-P85))</f>
        <v>0</v>
      </c>
      <c r="R85" s="62">
        <f t="shared" si="104"/>
        <v>0</v>
      </c>
      <c r="T85" s="44">
        <f t="shared" si="124"/>
        <v>80</v>
      </c>
      <c r="U85" s="58">
        <f t="shared" si="167"/>
        <v>46722</v>
      </c>
      <c r="V85" s="62">
        <f t="shared" si="125"/>
        <v>0</v>
      </c>
      <c r="W85" s="62">
        <f t="shared" si="194"/>
        <v>0</v>
      </c>
      <c r="X85" s="62">
        <f t="shared" si="195"/>
        <v>0</v>
      </c>
      <c r="Y85" s="62">
        <f t="shared" si="196"/>
        <v>0</v>
      </c>
      <c r="Z85" s="83">
        <f>IF(H85+Q85+P85+G85&gt;0,0,IF((X85-Y85)&gt;=$G$4+$P$4+Summary!$P$8,$G$4+$P$4+Summary!$P$8,X85-Y85))</f>
        <v>0</v>
      </c>
      <c r="AA85" s="62">
        <f t="shared" si="105"/>
        <v>0</v>
      </c>
      <c r="AC85" s="44">
        <f t="shared" si="128"/>
        <v>80</v>
      </c>
      <c r="AD85" s="58">
        <f t="shared" si="169"/>
        <v>46722</v>
      </c>
      <c r="AE85" s="62">
        <f t="shared" si="129"/>
        <v>0</v>
      </c>
      <c r="AF85" s="62">
        <f t="shared" si="197"/>
        <v>0</v>
      </c>
      <c r="AG85" s="62">
        <f t="shared" si="198"/>
        <v>0</v>
      </c>
      <c r="AH85" s="62">
        <f t="shared" si="199"/>
        <v>0</v>
      </c>
      <c r="AI85" s="83">
        <f>IF(H85+Q85+Z85+Y85+P85+G85&gt;0,0,IF((AG85-AH85)&gt;=$G$4+$P$4+$Y$4+Summary!$P$8,$G$4+$P$4+$Y$4+Summary!$P$8,AG85-AH85))</f>
        <v>0</v>
      </c>
      <c r="AJ85" s="62">
        <f t="shared" si="106"/>
        <v>0</v>
      </c>
      <c r="AL85" s="44">
        <f t="shared" si="132"/>
        <v>80</v>
      </c>
      <c r="AM85" s="58">
        <f t="shared" si="171"/>
        <v>46722</v>
      </c>
      <c r="AN85" s="62">
        <f t="shared" si="133"/>
        <v>0</v>
      </c>
      <c r="AO85" s="62">
        <f t="shared" si="200"/>
        <v>0</v>
      </c>
      <c r="AP85" s="62">
        <f t="shared" si="201"/>
        <v>0</v>
      </c>
      <c r="AQ85" s="62">
        <f t="shared" si="202"/>
        <v>0</v>
      </c>
      <c r="AR85" s="83">
        <f>IF(H85+Q85+Z85+AI85+AH85+Y85+P85+G85&gt;0,0,IF((AP85-AQ85)&gt;=$G$4+$P$4+$Y$4+$AH$4+Summary!$P$8,$G$4+$P$4+$Y$4+$AH$4+Summary!$P$8,AP85-AQ85))</f>
        <v>0</v>
      </c>
      <c r="AS85" s="62">
        <f t="shared" si="107"/>
        <v>0</v>
      </c>
      <c r="AU85" s="44">
        <f t="shared" si="136"/>
        <v>80</v>
      </c>
      <c r="AV85" s="58">
        <f t="shared" si="173"/>
        <v>46722</v>
      </c>
      <c r="AW85" s="62">
        <f t="shared" si="137"/>
        <v>0</v>
      </c>
      <c r="AX85" s="62">
        <f t="shared" si="203"/>
        <v>0</v>
      </c>
      <c r="AY85" s="62">
        <f t="shared" si="204"/>
        <v>0</v>
      </c>
      <c r="AZ85" s="62">
        <f t="shared" si="205"/>
        <v>0</v>
      </c>
      <c r="BA85" s="83">
        <f>IF(H85+Q85+Z85+AI85+AR85+AQ85+AH85+Y85+P85+G85&gt;0,0,IF((AY85-AZ85)&gt;=$G$4+$P$4+$Y$4+$AH$4+$AQ$4+Summary!$P$8,$G$4+$P$4+$Y$4+$AH$4+$AQ$4+Summary!$P$8,AY85-AZ85))</f>
        <v>0</v>
      </c>
      <c r="BB85" s="62">
        <f t="shared" si="108"/>
        <v>0</v>
      </c>
      <c r="BD85" s="44">
        <f t="shared" si="140"/>
        <v>80</v>
      </c>
      <c r="BE85" s="58">
        <f t="shared" si="175"/>
        <v>46722</v>
      </c>
      <c r="BF85" s="62" t="e">
        <f t="shared" si="141"/>
        <v>#VALUE!</v>
      </c>
      <c r="BG85" s="62">
        <f t="shared" si="206"/>
        <v>0</v>
      </c>
      <c r="BH85" s="62" t="e">
        <f t="shared" si="207"/>
        <v>#VALUE!</v>
      </c>
      <c r="BI85" s="62" t="e">
        <f t="shared" si="208"/>
        <v>#VALUE!</v>
      </c>
      <c r="BJ85" s="83" t="e">
        <f>IF(H85+Q85+Z85+AI85+AR85+BA85+AZ85+AQ85+AH85+Y85+P85+G85&gt;0,0,IF((BH85-BI85)&gt;=$G$4+$P$4+$Y$4+$AH$4+$AQ$4+$AZ$4+Summary!$P$8,$G$4+$P$4+$Y$4+$AH$4+$AQ$4+$AZ$4+Summary!$P$8,BH85-BI85))</f>
        <v>#VALUE!</v>
      </c>
      <c r="BK85" s="62" t="e">
        <f t="shared" si="109"/>
        <v>#VALUE!</v>
      </c>
      <c r="BM85" s="44">
        <f t="shared" si="144"/>
        <v>80</v>
      </c>
      <c r="BN85" s="58">
        <f t="shared" si="177"/>
        <v>46722</v>
      </c>
      <c r="BO85" s="62" t="e">
        <f t="shared" si="145"/>
        <v>#VALUE!</v>
      </c>
      <c r="BP85" s="62">
        <f t="shared" si="209"/>
        <v>0</v>
      </c>
      <c r="BQ85" s="62" t="e">
        <f t="shared" si="210"/>
        <v>#VALUE!</v>
      </c>
      <c r="BR85" s="62" t="e">
        <f t="shared" si="211"/>
        <v>#VALUE!</v>
      </c>
      <c r="BS85" s="83" t="e">
        <f>IF(H85+Q85+Z85+AI85+AR85+BA85+BJ85+BI85+AZ85+AQ85+AH85+Y85+P85+G85&gt;0,0,IF((BQ85-BR85)&gt;=$G$4+$P$4+$Y$4+$AH$4+$AQ$4+$AZ$4+$BI$4+Summary!$P$8,$G$4+$P$4+$Y$4+$AH$4+$AQ$4+$AZ$4+$BI$4+Summary!$P$8,BQ85-BR85))</f>
        <v>#VALUE!</v>
      </c>
      <c r="BT85" s="62" t="e">
        <f t="shared" si="110"/>
        <v>#VALUE!</v>
      </c>
      <c r="BV85" s="44">
        <f t="shared" si="148"/>
        <v>80</v>
      </c>
      <c r="BW85" s="58">
        <f t="shared" si="179"/>
        <v>46722</v>
      </c>
      <c r="BX85" s="62" t="e">
        <f t="shared" si="149"/>
        <v>#VALUE!</v>
      </c>
      <c r="BY85" s="62">
        <f t="shared" si="212"/>
        <v>0</v>
      </c>
      <c r="BZ85" s="62" t="e">
        <f t="shared" si="213"/>
        <v>#VALUE!</v>
      </c>
      <c r="CA85" s="62" t="e">
        <f t="shared" si="214"/>
        <v>#VALUE!</v>
      </c>
      <c r="CB85" s="83" t="e">
        <f>IF(H85+Q85+Z85+AI85+AR85+BA85+BJ85+BS85+BR85+BI85+AZ85+AQ85+AH85+Y85+P85+G85&gt;0,0,IF((BZ85-CA85)&gt;=$G$4+$P$4+$Y$4+$AH$4+$AQ$4+$AZ$4+$BI$4+$BR$4+Summary!$P$8,$G$4+$P$4+$Y$4+$AH$4+$AQ$4+$AZ$4+$BI$4+$BR$4+Summary!$P$8,BZ85-CA85))</f>
        <v>#VALUE!</v>
      </c>
      <c r="CC85" s="62" t="e">
        <f t="shared" si="111"/>
        <v>#VALUE!</v>
      </c>
      <c r="CE85" s="44">
        <f t="shared" si="152"/>
        <v>80</v>
      </c>
      <c r="CF85" s="58">
        <f t="shared" si="181"/>
        <v>46722</v>
      </c>
      <c r="CG85" s="62" t="e">
        <f t="shared" si="153"/>
        <v>#VALUE!</v>
      </c>
      <c r="CH85" s="62">
        <f t="shared" si="215"/>
        <v>0</v>
      </c>
      <c r="CI85" s="62" t="e">
        <f t="shared" si="216"/>
        <v>#VALUE!</v>
      </c>
      <c r="CJ85" s="62" t="e">
        <f t="shared" si="217"/>
        <v>#VALUE!</v>
      </c>
      <c r="CK85" s="83" t="e">
        <f>IF(H85+Q85+Z85+AI85+AR85+BA85+BJ85+BS85+CB85+CA85+BR85+BI85+AZ85+AQ85+AH85+Y85+P85+G85&gt;0,0,IF((CI85-CJ85)&gt;=$G$4+$P$4+$Y$4+$AH$4+$AQ$4+$AZ$4+$BI$4+$BR$4+$CA$4+Summary!$P$8,$G$4+$P$4+$Y$4+$AH$4+$AQ$4+$AZ$4+$BI$4+$BR$4+$CA$4+Summary!$P$8,CI85-CJ85))</f>
        <v>#VALUE!</v>
      </c>
      <c r="CL85" s="62" t="e">
        <f t="shared" si="112"/>
        <v>#VALUE!</v>
      </c>
      <c r="CN85" s="44">
        <f t="shared" si="156"/>
        <v>80</v>
      </c>
      <c r="CO85" s="58">
        <f t="shared" si="183"/>
        <v>46722</v>
      </c>
      <c r="CP85" s="62" t="e">
        <f t="shared" si="113"/>
        <v>#VALUE!</v>
      </c>
      <c r="CQ85" s="62">
        <f t="shared" si="114"/>
        <v>0</v>
      </c>
      <c r="CR85" s="62" t="e">
        <f t="shared" si="115"/>
        <v>#VALUE!</v>
      </c>
      <c r="CS85" s="62" t="e">
        <f t="shared" si="116"/>
        <v>#VALUE!</v>
      </c>
      <c r="CT85" s="62" t="e">
        <f t="shared" si="117"/>
        <v>#VALUE!</v>
      </c>
      <c r="CU85" s="62" t="e">
        <f t="shared" si="118"/>
        <v>#VALUE!</v>
      </c>
      <c r="CV85" s="84">
        <f t="shared" si="218"/>
        <v>46722</v>
      </c>
    </row>
    <row r="86" spans="2:100" ht="20" customHeight="1" thickBot="1" x14ac:dyDescent="0.25">
      <c r="B86" s="44">
        <f t="shared" si="184"/>
        <v>81</v>
      </c>
      <c r="C86" s="58">
        <f t="shared" si="160"/>
        <v>46753</v>
      </c>
      <c r="D86" s="62">
        <f t="shared" si="185"/>
        <v>0</v>
      </c>
      <c r="E86" s="62">
        <f t="shared" si="186"/>
        <v>0</v>
      </c>
      <c r="F86" s="62">
        <f t="shared" si="187"/>
        <v>0</v>
      </c>
      <c r="G86" s="62">
        <f t="shared" si="188"/>
        <v>0</v>
      </c>
      <c r="H86" s="83">
        <f t="shared" si="189"/>
        <v>0</v>
      </c>
      <c r="I86" s="62">
        <f t="shared" si="190"/>
        <v>0</v>
      </c>
      <c r="K86" s="44">
        <f t="shared" si="159"/>
        <v>81</v>
      </c>
      <c r="L86" s="58">
        <f t="shared" si="165"/>
        <v>46753</v>
      </c>
      <c r="M86" s="62">
        <f t="shared" si="121"/>
        <v>0</v>
      </c>
      <c r="N86" s="62">
        <f t="shared" si="191"/>
        <v>0</v>
      </c>
      <c r="O86" s="62">
        <f t="shared" si="192"/>
        <v>0</v>
      </c>
      <c r="P86" s="62">
        <f t="shared" si="193"/>
        <v>0</v>
      </c>
      <c r="Q86" s="83">
        <f>IF(H86+G86&gt;0,0,IF((O86-P86)&gt;=$G$4+Summary!$P$8,$G$4+Summary!$P$8,O86-P86))</f>
        <v>0</v>
      </c>
      <c r="R86" s="62">
        <f t="shared" si="104"/>
        <v>0</v>
      </c>
      <c r="T86" s="44">
        <f t="shared" si="124"/>
        <v>81</v>
      </c>
      <c r="U86" s="58">
        <f t="shared" si="167"/>
        <v>46753</v>
      </c>
      <c r="V86" s="62">
        <f t="shared" si="125"/>
        <v>0</v>
      </c>
      <c r="W86" s="62">
        <f t="shared" si="194"/>
        <v>0</v>
      </c>
      <c r="X86" s="62">
        <f t="shared" si="195"/>
        <v>0</v>
      </c>
      <c r="Y86" s="62">
        <f t="shared" si="196"/>
        <v>0</v>
      </c>
      <c r="Z86" s="83">
        <f>IF(H86+Q86+P86+G86&gt;0,0,IF((X86-Y86)&gt;=$G$4+$P$4+Summary!$P$8,$G$4+$P$4+Summary!$P$8,X86-Y86))</f>
        <v>0</v>
      </c>
      <c r="AA86" s="62">
        <f t="shared" si="105"/>
        <v>0</v>
      </c>
      <c r="AC86" s="44">
        <f t="shared" si="128"/>
        <v>81</v>
      </c>
      <c r="AD86" s="58">
        <f t="shared" si="169"/>
        <v>46753</v>
      </c>
      <c r="AE86" s="62">
        <f t="shared" si="129"/>
        <v>0</v>
      </c>
      <c r="AF86" s="62">
        <f t="shared" si="197"/>
        <v>0</v>
      </c>
      <c r="AG86" s="62">
        <f t="shared" si="198"/>
        <v>0</v>
      </c>
      <c r="AH86" s="62">
        <f t="shared" si="199"/>
        <v>0</v>
      </c>
      <c r="AI86" s="83">
        <f>IF(H86+Q86+Z86+Y86+P86+G86&gt;0,0,IF((AG86-AH86)&gt;=$G$4+$P$4+$Y$4+Summary!$P$8,$G$4+$P$4+$Y$4+Summary!$P$8,AG86-AH86))</f>
        <v>0</v>
      </c>
      <c r="AJ86" s="62">
        <f t="shared" si="106"/>
        <v>0</v>
      </c>
      <c r="AL86" s="44">
        <f t="shared" si="132"/>
        <v>81</v>
      </c>
      <c r="AM86" s="58">
        <f t="shared" si="171"/>
        <v>46753</v>
      </c>
      <c r="AN86" s="62">
        <f t="shared" si="133"/>
        <v>0</v>
      </c>
      <c r="AO86" s="62">
        <f t="shared" si="200"/>
        <v>0</v>
      </c>
      <c r="AP86" s="62">
        <f t="shared" si="201"/>
        <v>0</v>
      </c>
      <c r="AQ86" s="62">
        <f t="shared" si="202"/>
        <v>0</v>
      </c>
      <c r="AR86" s="83">
        <f>IF(H86+Q86+Z86+AI86+AH86+Y86+P86+G86&gt;0,0,IF((AP86-AQ86)&gt;=$G$4+$P$4+$Y$4+$AH$4+Summary!$P$8,$G$4+$P$4+$Y$4+$AH$4+Summary!$P$8,AP86-AQ86))</f>
        <v>0</v>
      </c>
      <c r="AS86" s="62">
        <f t="shared" si="107"/>
        <v>0</v>
      </c>
      <c r="AU86" s="44">
        <f t="shared" si="136"/>
        <v>81</v>
      </c>
      <c r="AV86" s="58">
        <f t="shared" si="173"/>
        <v>46753</v>
      </c>
      <c r="AW86" s="62">
        <f t="shared" si="137"/>
        <v>0</v>
      </c>
      <c r="AX86" s="62">
        <f t="shared" si="203"/>
        <v>0</v>
      </c>
      <c r="AY86" s="62">
        <f t="shared" si="204"/>
        <v>0</v>
      </c>
      <c r="AZ86" s="62">
        <f t="shared" si="205"/>
        <v>0</v>
      </c>
      <c r="BA86" s="83">
        <f>IF(H86+Q86+Z86+AI86+AR86+AQ86+AH86+Y86+P86+G86&gt;0,0,IF((AY86-AZ86)&gt;=$G$4+$P$4+$Y$4+$AH$4+$AQ$4+Summary!$P$8,$G$4+$P$4+$Y$4+$AH$4+$AQ$4+Summary!$P$8,AY86-AZ86))</f>
        <v>0</v>
      </c>
      <c r="BB86" s="62">
        <f t="shared" si="108"/>
        <v>0</v>
      </c>
      <c r="BD86" s="44">
        <f t="shared" si="140"/>
        <v>81</v>
      </c>
      <c r="BE86" s="58">
        <f t="shared" si="175"/>
        <v>46753</v>
      </c>
      <c r="BF86" s="62" t="e">
        <f t="shared" si="141"/>
        <v>#VALUE!</v>
      </c>
      <c r="BG86" s="62">
        <f t="shared" si="206"/>
        <v>0</v>
      </c>
      <c r="BH86" s="62" t="e">
        <f t="shared" si="207"/>
        <v>#VALUE!</v>
      </c>
      <c r="BI86" s="62" t="e">
        <f t="shared" si="208"/>
        <v>#VALUE!</v>
      </c>
      <c r="BJ86" s="83" t="e">
        <f>IF(H86+Q86+Z86+AI86+AR86+BA86+AZ86+AQ86+AH86+Y86+P86+G86&gt;0,0,IF((BH86-BI86)&gt;=$G$4+$P$4+$Y$4+$AH$4+$AQ$4+$AZ$4+Summary!$P$8,$G$4+$P$4+$Y$4+$AH$4+$AQ$4+$AZ$4+Summary!$P$8,BH86-BI86))</f>
        <v>#VALUE!</v>
      </c>
      <c r="BK86" s="62" t="e">
        <f t="shared" si="109"/>
        <v>#VALUE!</v>
      </c>
      <c r="BM86" s="44">
        <f t="shared" si="144"/>
        <v>81</v>
      </c>
      <c r="BN86" s="58">
        <f t="shared" si="177"/>
        <v>46753</v>
      </c>
      <c r="BO86" s="62" t="e">
        <f t="shared" si="145"/>
        <v>#VALUE!</v>
      </c>
      <c r="BP86" s="62">
        <f t="shared" si="209"/>
        <v>0</v>
      </c>
      <c r="BQ86" s="62" t="e">
        <f t="shared" si="210"/>
        <v>#VALUE!</v>
      </c>
      <c r="BR86" s="62" t="e">
        <f t="shared" si="211"/>
        <v>#VALUE!</v>
      </c>
      <c r="BS86" s="83" t="e">
        <f>IF(H86+Q86+Z86+AI86+AR86+BA86+BJ86+BI86+AZ86+AQ86+AH86+Y86+P86+G86&gt;0,0,IF((BQ86-BR86)&gt;=$G$4+$P$4+$Y$4+$AH$4+$AQ$4+$AZ$4+$BI$4+Summary!$P$8,$G$4+$P$4+$Y$4+$AH$4+$AQ$4+$AZ$4+$BI$4+Summary!$P$8,BQ86-BR86))</f>
        <v>#VALUE!</v>
      </c>
      <c r="BT86" s="62" t="e">
        <f t="shared" si="110"/>
        <v>#VALUE!</v>
      </c>
      <c r="BV86" s="44">
        <f t="shared" si="148"/>
        <v>81</v>
      </c>
      <c r="BW86" s="58">
        <f t="shared" si="179"/>
        <v>46753</v>
      </c>
      <c r="BX86" s="62" t="e">
        <f t="shared" si="149"/>
        <v>#VALUE!</v>
      </c>
      <c r="BY86" s="62">
        <f t="shared" si="212"/>
        <v>0</v>
      </c>
      <c r="BZ86" s="62" t="e">
        <f t="shared" si="213"/>
        <v>#VALUE!</v>
      </c>
      <c r="CA86" s="62" t="e">
        <f t="shared" si="214"/>
        <v>#VALUE!</v>
      </c>
      <c r="CB86" s="83" t="e">
        <f>IF(H86+Q86+Z86+AI86+AR86+BA86+BJ86+BS86+BR86+BI86+AZ86+AQ86+AH86+Y86+P86+G86&gt;0,0,IF((BZ86-CA86)&gt;=$G$4+$P$4+$Y$4+$AH$4+$AQ$4+$AZ$4+$BI$4+$BR$4+Summary!$P$8,$G$4+$P$4+$Y$4+$AH$4+$AQ$4+$AZ$4+$BI$4+$BR$4+Summary!$P$8,BZ86-CA86))</f>
        <v>#VALUE!</v>
      </c>
      <c r="CC86" s="62" t="e">
        <f t="shared" si="111"/>
        <v>#VALUE!</v>
      </c>
      <c r="CE86" s="44">
        <f t="shared" si="152"/>
        <v>81</v>
      </c>
      <c r="CF86" s="58">
        <f t="shared" si="181"/>
        <v>46753</v>
      </c>
      <c r="CG86" s="62" t="e">
        <f t="shared" si="153"/>
        <v>#VALUE!</v>
      </c>
      <c r="CH86" s="62">
        <f t="shared" si="215"/>
        <v>0</v>
      </c>
      <c r="CI86" s="62" t="e">
        <f t="shared" si="216"/>
        <v>#VALUE!</v>
      </c>
      <c r="CJ86" s="62" t="e">
        <f t="shared" si="217"/>
        <v>#VALUE!</v>
      </c>
      <c r="CK86" s="83" t="e">
        <f>IF(H86+Q86+Z86+AI86+AR86+BA86+BJ86+BS86+CB86+CA86+BR86+BI86+AZ86+AQ86+AH86+Y86+P86+G86&gt;0,0,IF((CI86-CJ86)&gt;=$G$4+$P$4+$Y$4+$AH$4+$AQ$4+$AZ$4+$BI$4+$BR$4+$CA$4+Summary!$P$8,$G$4+$P$4+$Y$4+$AH$4+$AQ$4+$AZ$4+$BI$4+$BR$4+$CA$4+Summary!$P$8,CI86-CJ86))</f>
        <v>#VALUE!</v>
      </c>
      <c r="CL86" s="62" t="e">
        <f t="shared" si="112"/>
        <v>#VALUE!</v>
      </c>
      <c r="CN86" s="44">
        <f t="shared" si="156"/>
        <v>81</v>
      </c>
      <c r="CO86" s="58">
        <f t="shared" si="183"/>
        <v>46753</v>
      </c>
      <c r="CP86" s="62" t="e">
        <f t="shared" si="113"/>
        <v>#VALUE!</v>
      </c>
      <c r="CQ86" s="62">
        <f t="shared" si="114"/>
        <v>0</v>
      </c>
      <c r="CR86" s="62" t="e">
        <f t="shared" si="115"/>
        <v>#VALUE!</v>
      </c>
      <c r="CS86" s="62" t="e">
        <f t="shared" si="116"/>
        <v>#VALUE!</v>
      </c>
      <c r="CT86" s="62" t="e">
        <f t="shared" si="117"/>
        <v>#VALUE!</v>
      </c>
      <c r="CU86" s="62" t="e">
        <f t="shared" si="118"/>
        <v>#VALUE!</v>
      </c>
      <c r="CV86" s="84">
        <f t="shared" si="218"/>
        <v>46753</v>
      </c>
    </row>
    <row r="87" spans="2:100" ht="20" customHeight="1" thickBot="1" x14ac:dyDescent="0.25">
      <c r="B87" s="44">
        <f t="shared" si="184"/>
        <v>82</v>
      </c>
      <c r="C87" s="58">
        <f t="shared" si="160"/>
        <v>46784</v>
      </c>
      <c r="D87" s="62">
        <f t="shared" si="185"/>
        <v>0</v>
      </c>
      <c r="E87" s="62">
        <f t="shared" si="186"/>
        <v>0</v>
      </c>
      <c r="F87" s="62">
        <f t="shared" si="187"/>
        <v>0</v>
      </c>
      <c r="G87" s="62">
        <f t="shared" si="188"/>
        <v>0</v>
      </c>
      <c r="H87" s="83">
        <f t="shared" si="189"/>
        <v>0</v>
      </c>
      <c r="I87" s="62">
        <f t="shared" si="190"/>
        <v>0</v>
      </c>
      <c r="K87" s="44">
        <f t="shared" si="159"/>
        <v>82</v>
      </c>
      <c r="L87" s="58">
        <f t="shared" si="165"/>
        <v>46784</v>
      </c>
      <c r="M87" s="62">
        <f t="shared" si="121"/>
        <v>0</v>
      </c>
      <c r="N87" s="62">
        <f t="shared" si="191"/>
        <v>0</v>
      </c>
      <c r="O87" s="62">
        <f t="shared" si="192"/>
        <v>0</v>
      </c>
      <c r="P87" s="62">
        <f t="shared" si="193"/>
        <v>0</v>
      </c>
      <c r="Q87" s="83">
        <f>IF(H87+G87&gt;0,0,IF((O87-P87)&gt;=$G$4+Summary!$P$8,$G$4+Summary!$P$8,O87-P87))</f>
        <v>0</v>
      </c>
      <c r="R87" s="62">
        <f t="shared" si="104"/>
        <v>0</v>
      </c>
      <c r="T87" s="44">
        <f t="shared" si="124"/>
        <v>82</v>
      </c>
      <c r="U87" s="58">
        <f t="shared" si="167"/>
        <v>46784</v>
      </c>
      <c r="V87" s="62">
        <f t="shared" si="125"/>
        <v>0</v>
      </c>
      <c r="W87" s="62">
        <f t="shared" si="194"/>
        <v>0</v>
      </c>
      <c r="X87" s="62">
        <f t="shared" si="195"/>
        <v>0</v>
      </c>
      <c r="Y87" s="62">
        <f t="shared" si="196"/>
        <v>0</v>
      </c>
      <c r="Z87" s="83">
        <f>IF(H87+Q87+P87+G87&gt;0,0,IF((X87-Y87)&gt;=$G$4+$P$4+Summary!$P$8,$G$4+$P$4+Summary!$P$8,X87-Y87))</f>
        <v>0</v>
      </c>
      <c r="AA87" s="62">
        <f t="shared" si="105"/>
        <v>0</v>
      </c>
      <c r="AC87" s="44">
        <f t="shared" si="128"/>
        <v>82</v>
      </c>
      <c r="AD87" s="58">
        <f t="shared" si="169"/>
        <v>46784</v>
      </c>
      <c r="AE87" s="62">
        <f t="shared" si="129"/>
        <v>0</v>
      </c>
      <c r="AF87" s="62">
        <f t="shared" si="197"/>
        <v>0</v>
      </c>
      <c r="AG87" s="62">
        <f t="shared" si="198"/>
        <v>0</v>
      </c>
      <c r="AH87" s="62">
        <f t="shared" si="199"/>
        <v>0</v>
      </c>
      <c r="AI87" s="83">
        <f>IF(H87+Q87+Z87+Y87+P87+G87&gt;0,0,IF((AG87-AH87)&gt;=$G$4+$P$4+$Y$4+Summary!$P$8,$G$4+$P$4+$Y$4+Summary!$P$8,AG87-AH87))</f>
        <v>0</v>
      </c>
      <c r="AJ87" s="62">
        <f t="shared" si="106"/>
        <v>0</v>
      </c>
      <c r="AL87" s="44">
        <f t="shared" si="132"/>
        <v>82</v>
      </c>
      <c r="AM87" s="58">
        <f t="shared" si="171"/>
        <v>46784</v>
      </c>
      <c r="AN87" s="62">
        <f t="shared" si="133"/>
        <v>0</v>
      </c>
      <c r="AO87" s="62">
        <f t="shared" si="200"/>
        <v>0</v>
      </c>
      <c r="AP87" s="62">
        <f t="shared" si="201"/>
        <v>0</v>
      </c>
      <c r="AQ87" s="62">
        <f t="shared" si="202"/>
        <v>0</v>
      </c>
      <c r="AR87" s="83">
        <f>IF(H87+Q87+Z87+AI87+AH87+Y87+P87+G87&gt;0,0,IF((AP87-AQ87)&gt;=$G$4+$P$4+$Y$4+$AH$4+Summary!$P$8,$G$4+$P$4+$Y$4+$AH$4+Summary!$P$8,AP87-AQ87))</f>
        <v>0</v>
      </c>
      <c r="AS87" s="62">
        <f t="shared" si="107"/>
        <v>0</v>
      </c>
      <c r="AU87" s="44">
        <f t="shared" si="136"/>
        <v>82</v>
      </c>
      <c r="AV87" s="58">
        <f t="shared" si="173"/>
        <v>46784</v>
      </c>
      <c r="AW87" s="62">
        <f t="shared" si="137"/>
        <v>0</v>
      </c>
      <c r="AX87" s="62">
        <f t="shared" si="203"/>
        <v>0</v>
      </c>
      <c r="AY87" s="62">
        <f t="shared" si="204"/>
        <v>0</v>
      </c>
      <c r="AZ87" s="62">
        <f t="shared" si="205"/>
        <v>0</v>
      </c>
      <c r="BA87" s="83">
        <f>IF(H87+Q87+Z87+AI87+AR87+AQ87+AH87+Y87+P87+G87&gt;0,0,IF((AY87-AZ87)&gt;=$G$4+$P$4+$Y$4+$AH$4+$AQ$4+Summary!$P$8,$G$4+$P$4+$Y$4+$AH$4+$AQ$4+Summary!$P$8,AY87-AZ87))</f>
        <v>0</v>
      </c>
      <c r="BB87" s="62">
        <f t="shared" si="108"/>
        <v>0</v>
      </c>
      <c r="BD87" s="44">
        <f t="shared" si="140"/>
        <v>82</v>
      </c>
      <c r="BE87" s="58">
        <f t="shared" si="175"/>
        <v>46784</v>
      </c>
      <c r="BF87" s="62" t="e">
        <f t="shared" si="141"/>
        <v>#VALUE!</v>
      </c>
      <c r="BG87" s="62">
        <f t="shared" si="206"/>
        <v>0</v>
      </c>
      <c r="BH87" s="62" t="e">
        <f t="shared" si="207"/>
        <v>#VALUE!</v>
      </c>
      <c r="BI87" s="62" t="e">
        <f t="shared" si="208"/>
        <v>#VALUE!</v>
      </c>
      <c r="BJ87" s="83" t="e">
        <f>IF(H87+Q87+Z87+AI87+AR87+BA87+AZ87+AQ87+AH87+Y87+P87+G87&gt;0,0,IF((BH87-BI87)&gt;=$G$4+$P$4+$Y$4+$AH$4+$AQ$4+$AZ$4+Summary!$P$8,$G$4+$P$4+$Y$4+$AH$4+$AQ$4+$AZ$4+Summary!$P$8,BH87-BI87))</f>
        <v>#VALUE!</v>
      </c>
      <c r="BK87" s="62" t="e">
        <f t="shared" si="109"/>
        <v>#VALUE!</v>
      </c>
      <c r="BM87" s="44">
        <f t="shared" si="144"/>
        <v>82</v>
      </c>
      <c r="BN87" s="58">
        <f t="shared" si="177"/>
        <v>46784</v>
      </c>
      <c r="BO87" s="62" t="e">
        <f t="shared" si="145"/>
        <v>#VALUE!</v>
      </c>
      <c r="BP87" s="62">
        <f t="shared" si="209"/>
        <v>0</v>
      </c>
      <c r="BQ87" s="62" t="e">
        <f t="shared" si="210"/>
        <v>#VALUE!</v>
      </c>
      <c r="BR87" s="62" t="e">
        <f t="shared" si="211"/>
        <v>#VALUE!</v>
      </c>
      <c r="BS87" s="83" t="e">
        <f>IF(H87+Q87+Z87+AI87+AR87+BA87+BJ87+BI87+AZ87+AQ87+AH87+Y87+P87+G87&gt;0,0,IF((BQ87-BR87)&gt;=$G$4+$P$4+$Y$4+$AH$4+$AQ$4+$AZ$4+$BI$4+Summary!$P$8,$G$4+$P$4+$Y$4+$AH$4+$AQ$4+$AZ$4+$BI$4+Summary!$P$8,BQ87-BR87))</f>
        <v>#VALUE!</v>
      </c>
      <c r="BT87" s="62" t="e">
        <f t="shared" si="110"/>
        <v>#VALUE!</v>
      </c>
      <c r="BV87" s="44">
        <f t="shared" si="148"/>
        <v>82</v>
      </c>
      <c r="BW87" s="58">
        <f t="shared" si="179"/>
        <v>46784</v>
      </c>
      <c r="BX87" s="62" t="e">
        <f t="shared" si="149"/>
        <v>#VALUE!</v>
      </c>
      <c r="BY87" s="62">
        <f t="shared" si="212"/>
        <v>0</v>
      </c>
      <c r="BZ87" s="62" t="e">
        <f t="shared" si="213"/>
        <v>#VALUE!</v>
      </c>
      <c r="CA87" s="62" t="e">
        <f t="shared" si="214"/>
        <v>#VALUE!</v>
      </c>
      <c r="CB87" s="83" t="e">
        <f>IF(H87+Q87+Z87+AI87+AR87+BA87+BJ87+BS87+BR87+BI87+AZ87+AQ87+AH87+Y87+P87+G87&gt;0,0,IF((BZ87-CA87)&gt;=$G$4+$P$4+$Y$4+$AH$4+$AQ$4+$AZ$4+$BI$4+$BR$4+Summary!$P$8,$G$4+$P$4+$Y$4+$AH$4+$AQ$4+$AZ$4+$BI$4+$BR$4+Summary!$P$8,BZ87-CA87))</f>
        <v>#VALUE!</v>
      </c>
      <c r="CC87" s="62" t="e">
        <f t="shared" si="111"/>
        <v>#VALUE!</v>
      </c>
      <c r="CE87" s="44">
        <f t="shared" si="152"/>
        <v>82</v>
      </c>
      <c r="CF87" s="58">
        <f t="shared" si="181"/>
        <v>46784</v>
      </c>
      <c r="CG87" s="62" t="e">
        <f t="shared" si="153"/>
        <v>#VALUE!</v>
      </c>
      <c r="CH87" s="62">
        <f t="shared" si="215"/>
        <v>0</v>
      </c>
      <c r="CI87" s="62" t="e">
        <f t="shared" si="216"/>
        <v>#VALUE!</v>
      </c>
      <c r="CJ87" s="62" t="e">
        <f t="shared" si="217"/>
        <v>#VALUE!</v>
      </c>
      <c r="CK87" s="83" t="e">
        <f>IF(H87+Q87+Z87+AI87+AR87+BA87+BJ87+BS87+CB87+CA87+BR87+BI87+AZ87+AQ87+AH87+Y87+P87+G87&gt;0,0,IF((CI87-CJ87)&gt;=$G$4+$P$4+$Y$4+$AH$4+$AQ$4+$AZ$4+$BI$4+$BR$4+$CA$4+Summary!$P$8,$G$4+$P$4+$Y$4+$AH$4+$AQ$4+$AZ$4+$BI$4+$BR$4+$CA$4+Summary!$P$8,CI87-CJ87))</f>
        <v>#VALUE!</v>
      </c>
      <c r="CL87" s="62" t="e">
        <f t="shared" si="112"/>
        <v>#VALUE!</v>
      </c>
      <c r="CN87" s="44">
        <f t="shared" si="156"/>
        <v>82</v>
      </c>
      <c r="CO87" s="58">
        <f t="shared" si="183"/>
        <v>46784</v>
      </c>
      <c r="CP87" s="62" t="e">
        <f t="shared" si="113"/>
        <v>#VALUE!</v>
      </c>
      <c r="CQ87" s="62">
        <f t="shared" si="114"/>
        <v>0</v>
      </c>
      <c r="CR87" s="62" t="e">
        <f t="shared" si="115"/>
        <v>#VALUE!</v>
      </c>
      <c r="CS87" s="62" t="e">
        <f t="shared" si="116"/>
        <v>#VALUE!</v>
      </c>
      <c r="CT87" s="62" t="e">
        <f t="shared" si="117"/>
        <v>#VALUE!</v>
      </c>
      <c r="CU87" s="62" t="e">
        <f t="shared" si="118"/>
        <v>#VALUE!</v>
      </c>
      <c r="CV87" s="84">
        <f t="shared" si="218"/>
        <v>46784</v>
      </c>
    </row>
    <row r="88" spans="2:100" ht="20" customHeight="1" thickBot="1" x14ac:dyDescent="0.25">
      <c r="B88" s="44">
        <f t="shared" si="184"/>
        <v>83</v>
      </c>
      <c r="C88" s="58">
        <f t="shared" si="160"/>
        <v>46813</v>
      </c>
      <c r="D88" s="62">
        <f t="shared" si="185"/>
        <v>0</v>
      </c>
      <c r="E88" s="62">
        <f t="shared" si="186"/>
        <v>0</v>
      </c>
      <c r="F88" s="62">
        <f t="shared" si="187"/>
        <v>0</v>
      </c>
      <c r="G88" s="62">
        <f t="shared" si="188"/>
        <v>0</v>
      </c>
      <c r="H88" s="83">
        <f t="shared" si="189"/>
        <v>0</v>
      </c>
      <c r="I88" s="62">
        <f t="shared" si="190"/>
        <v>0</v>
      </c>
      <c r="K88" s="44">
        <f t="shared" si="159"/>
        <v>83</v>
      </c>
      <c r="L88" s="58">
        <f t="shared" si="165"/>
        <v>46813</v>
      </c>
      <c r="M88" s="62">
        <f t="shared" si="121"/>
        <v>0</v>
      </c>
      <c r="N88" s="62">
        <f t="shared" si="191"/>
        <v>0</v>
      </c>
      <c r="O88" s="62">
        <f t="shared" si="192"/>
        <v>0</v>
      </c>
      <c r="P88" s="62">
        <f t="shared" si="193"/>
        <v>0</v>
      </c>
      <c r="Q88" s="83">
        <f>IF(H88+G88&gt;0,0,IF((O88-P88)&gt;=$G$4+Summary!$P$8,$G$4+Summary!$P$8,O88-P88))</f>
        <v>0</v>
      </c>
      <c r="R88" s="62">
        <f t="shared" si="104"/>
        <v>0</v>
      </c>
      <c r="T88" s="44">
        <f t="shared" si="124"/>
        <v>83</v>
      </c>
      <c r="U88" s="58">
        <f t="shared" si="167"/>
        <v>46813</v>
      </c>
      <c r="V88" s="62">
        <f t="shared" si="125"/>
        <v>0</v>
      </c>
      <c r="W88" s="62">
        <f t="shared" si="194"/>
        <v>0</v>
      </c>
      <c r="X88" s="62">
        <f t="shared" si="195"/>
        <v>0</v>
      </c>
      <c r="Y88" s="62">
        <f t="shared" si="196"/>
        <v>0</v>
      </c>
      <c r="Z88" s="83">
        <f>IF(H88+Q88+P88+G88&gt;0,0,IF((X88-Y88)&gt;=$G$4+$P$4+Summary!$P$8,$G$4+$P$4+Summary!$P$8,X88-Y88))</f>
        <v>0</v>
      </c>
      <c r="AA88" s="62">
        <f t="shared" si="105"/>
        <v>0</v>
      </c>
      <c r="AC88" s="44">
        <f t="shared" si="128"/>
        <v>83</v>
      </c>
      <c r="AD88" s="58">
        <f t="shared" si="169"/>
        <v>46813</v>
      </c>
      <c r="AE88" s="62">
        <f t="shared" si="129"/>
        <v>0</v>
      </c>
      <c r="AF88" s="62">
        <f t="shared" si="197"/>
        <v>0</v>
      </c>
      <c r="AG88" s="62">
        <f t="shared" si="198"/>
        <v>0</v>
      </c>
      <c r="AH88" s="62">
        <f t="shared" si="199"/>
        <v>0</v>
      </c>
      <c r="AI88" s="83">
        <f>IF(H88+Q88+Z88+Y88+P88+G88&gt;0,0,IF((AG88-AH88)&gt;=$G$4+$P$4+$Y$4+Summary!$P$8,$G$4+$P$4+$Y$4+Summary!$P$8,AG88-AH88))</f>
        <v>0</v>
      </c>
      <c r="AJ88" s="62">
        <f t="shared" si="106"/>
        <v>0</v>
      </c>
      <c r="AL88" s="44">
        <f t="shared" si="132"/>
        <v>83</v>
      </c>
      <c r="AM88" s="58">
        <f t="shared" si="171"/>
        <v>46813</v>
      </c>
      <c r="AN88" s="62">
        <f t="shared" si="133"/>
        <v>0</v>
      </c>
      <c r="AO88" s="62">
        <f t="shared" si="200"/>
        <v>0</v>
      </c>
      <c r="AP88" s="62">
        <f t="shared" si="201"/>
        <v>0</v>
      </c>
      <c r="AQ88" s="62">
        <f t="shared" si="202"/>
        <v>0</v>
      </c>
      <c r="AR88" s="83">
        <f>IF(H88+Q88+Z88+AI88+AH88+Y88+P88+G88&gt;0,0,IF((AP88-AQ88)&gt;=$G$4+$P$4+$Y$4+$AH$4+Summary!$P$8,$G$4+$P$4+$Y$4+$AH$4+Summary!$P$8,AP88-AQ88))</f>
        <v>0</v>
      </c>
      <c r="AS88" s="62">
        <f t="shared" si="107"/>
        <v>0</v>
      </c>
      <c r="AU88" s="44">
        <f t="shared" si="136"/>
        <v>83</v>
      </c>
      <c r="AV88" s="58">
        <f t="shared" si="173"/>
        <v>46813</v>
      </c>
      <c r="AW88" s="62">
        <f t="shared" si="137"/>
        <v>0</v>
      </c>
      <c r="AX88" s="62">
        <f t="shared" si="203"/>
        <v>0</v>
      </c>
      <c r="AY88" s="62">
        <f t="shared" si="204"/>
        <v>0</v>
      </c>
      <c r="AZ88" s="62">
        <f t="shared" si="205"/>
        <v>0</v>
      </c>
      <c r="BA88" s="83">
        <f>IF(H88+Q88+Z88+AI88+AR88+AQ88+AH88+Y88+P88+G88&gt;0,0,IF((AY88-AZ88)&gt;=$G$4+$P$4+$Y$4+$AH$4+$AQ$4+Summary!$P$8,$G$4+$P$4+$Y$4+$AH$4+$AQ$4+Summary!$P$8,AY88-AZ88))</f>
        <v>0</v>
      </c>
      <c r="BB88" s="62">
        <f t="shared" si="108"/>
        <v>0</v>
      </c>
      <c r="BD88" s="44">
        <f t="shared" si="140"/>
        <v>83</v>
      </c>
      <c r="BE88" s="58">
        <f t="shared" si="175"/>
        <v>46813</v>
      </c>
      <c r="BF88" s="62" t="e">
        <f t="shared" si="141"/>
        <v>#VALUE!</v>
      </c>
      <c r="BG88" s="62">
        <f t="shared" si="206"/>
        <v>0</v>
      </c>
      <c r="BH88" s="62" t="e">
        <f t="shared" si="207"/>
        <v>#VALUE!</v>
      </c>
      <c r="BI88" s="62" t="e">
        <f t="shared" si="208"/>
        <v>#VALUE!</v>
      </c>
      <c r="BJ88" s="83" t="e">
        <f>IF(H88+Q88+Z88+AI88+AR88+BA88+AZ88+AQ88+AH88+Y88+P88+G88&gt;0,0,IF((BH88-BI88)&gt;=$G$4+$P$4+$Y$4+$AH$4+$AQ$4+$AZ$4+Summary!$P$8,$G$4+$P$4+$Y$4+$AH$4+$AQ$4+$AZ$4+Summary!$P$8,BH88-BI88))</f>
        <v>#VALUE!</v>
      </c>
      <c r="BK88" s="62" t="e">
        <f t="shared" si="109"/>
        <v>#VALUE!</v>
      </c>
      <c r="BM88" s="44">
        <f t="shared" si="144"/>
        <v>83</v>
      </c>
      <c r="BN88" s="58">
        <f t="shared" si="177"/>
        <v>46813</v>
      </c>
      <c r="BO88" s="62" t="e">
        <f t="shared" si="145"/>
        <v>#VALUE!</v>
      </c>
      <c r="BP88" s="62">
        <f t="shared" si="209"/>
        <v>0</v>
      </c>
      <c r="BQ88" s="62" t="e">
        <f t="shared" si="210"/>
        <v>#VALUE!</v>
      </c>
      <c r="BR88" s="62" t="e">
        <f t="shared" si="211"/>
        <v>#VALUE!</v>
      </c>
      <c r="BS88" s="83" t="e">
        <f>IF(H88+Q88+Z88+AI88+AR88+BA88+BJ88+BI88+AZ88+AQ88+AH88+Y88+P88+G88&gt;0,0,IF((BQ88-BR88)&gt;=$G$4+$P$4+$Y$4+$AH$4+$AQ$4+$AZ$4+$BI$4+Summary!$P$8,$G$4+$P$4+$Y$4+$AH$4+$AQ$4+$AZ$4+$BI$4+Summary!$P$8,BQ88-BR88))</f>
        <v>#VALUE!</v>
      </c>
      <c r="BT88" s="62" t="e">
        <f t="shared" si="110"/>
        <v>#VALUE!</v>
      </c>
      <c r="BV88" s="44">
        <f t="shared" si="148"/>
        <v>83</v>
      </c>
      <c r="BW88" s="58">
        <f t="shared" si="179"/>
        <v>46813</v>
      </c>
      <c r="BX88" s="62" t="e">
        <f t="shared" si="149"/>
        <v>#VALUE!</v>
      </c>
      <c r="BY88" s="62">
        <f t="shared" si="212"/>
        <v>0</v>
      </c>
      <c r="BZ88" s="62" t="e">
        <f t="shared" si="213"/>
        <v>#VALUE!</v>
      </c>
      <c r="CA88" s="62" t="e">
        <f t="shared" si="214"/>
        <v>#VALUE!</v>
      </c>
      <c r="CB88" s="83" t="e">
        <f>IF(H88+Q88+Z88+AI88+AR88+BA88+BJ88+BS88+BR88+BI88+AZ88+AQ88+AH88+Y88+P88+G88&gt;0,0,IF((BZ88-CA88)&gt;=$G$4+$P$4+$Y$4+$AH$4+$AQ$4+$AZ$4+$BI$4+$BR$4+Summary!$P$8,$G$4+$P$4+$Y$4+$AH$4+$AQ$4+$AZ$4+$BI$4+$BR$4+Summary!$P$8,BZ88-CA88))</f>
        <v>#VALUE!</v>
      </c>
      <c r="CC88" s="62" t="e">
        <f t="shared" si="111"/>
        <v>#VALUE!</v>
      </c>
      <c r="CE88" s="44">
        <f t="shared" si="152"/>
        <v>83</v>
      </c>
      <c r="CF88" s="58">
        <f t="shared" si="181"/>
        <v>46813</v>
      </c>
      <c r="CG88" s="62" t="e">
        <f t="shared" si="153"/>
        <v>#VALUE!</v>
      </c>
      <c r="CH88" s="62">
        <f t="shared" si="215"/>
        <v>0</v>
      </c>
      <c r="CI88" s="62" t="e">
        <f t="shared" si="216"/>
        <v>#VALUE!</v>
      </c>
      <c r="CJ88" s="62" t="e">
        <f t="shared" si="217"/>
        <v>#VALUE!</v>
      </c>
      <c r="CK88" s="83" t="e">
        <f>IF(H88+Q88+Z88+AI88+AR88+BA88+BJ88+BS88+CB88+CA88+BR88+BI88+AZ88+AQ88+AH88+Y88+P88+G88&gt;0,0,IF((CI88-CJ88)&gt;=$G$4+$P$4+$Y$4+$AH$4+$AQ$4+$AZ$4+$BI$4+$BR$4+$CA$4+Summary!$P$8,$G$4+$P$4+$Y$4+$AH$4+$AQ$4+$AZ$4+$BI$4+$BR$4+$CA$4+Summary!$P$8,CI88-CJ88))</f>
        <v>#VALUE!</v>
      </c>
      <c r="CL88" s="62" t="e">
        <f t="shared" si="112"/>
        <v>#VALUE!</v>
      </c>
      <c r="CN88" s="44">
        <f t="shared" si="156"/>
        <v>83</v>
      </c>
      <c r="CO88" s="58">
        <f t="shared" si="183"/>
        <v>46813</v>
      </c>
      <c r="CP88" s="62" t="e">
        <f t="shared" si="113"/>
        <v>#VALUE!</v>
      </c>
      <c r="CQ88" s="62">
        <f t="shared" si="114"/>
        <v>0</v>
      </c>
      <c r="CR88" s="62" t="e">
        <f t="shared" si="115"/>
        <v>#VALUE!</v>
      </c>
      <c r="CS88" s="62" t="e">
        <f t="shared" si="116"/>
        <v>#VALUE!</v>
      </c>
      <c r="CT88" s="62" t="e">
        <f t="shared" si="117"/>
        <v>#VALUE!</v>
      </c>
      <c r="CU88" s="62" t="e">
        <f t="shared" si="118"/>
        <v>#VALUE!</v>
      </c>
      <c r="CV88" s="84">
        <f t="shared" si="218"/>
        <v>46813</v>
      </c>
    </row>
    <row r="89" spans="2:100" ht="20" customHeight="1" thickBot="1" x14ac:dyDescent="0.25">
      <c r="B89" s="44">
        <f t="shared" si="184"/>
        <v>84</v>
      </c>
      <c r="C89" s="58">
        <f t="shared" si="160"/>
        <v>46844</v>
      </c>
      <c r="D89" s="62">
        <f t="shared" si="185"/>
        <v>0</v>
      </c>
      <c r="E89" s="62">
        <f t="shared" si="186"/>
        <v>0</v>
      </c>
      <c r="F89" s="62">
        <f t="shared" si="187"/>
        <v>0</v>
      </c>
      <c r="G89" s="62">
        <f t="shared" si="188"/>
        <v>0</v>
      </c>
      <c r="H89" s="83">
        <f t="shared" si="189"/>
        <v>0</v>
      </c>
      <c r="I89" s="62">
        <f t="shared" si="190"/>
        <v>0</v>
      </c>
      <c r="K89" s="44">
        <f t="shared" si="159"/>
        <v>84</v>
      </c>
      <c r="L89" s="58">
        <f t="shared" si="165"/>
        <v>46844</v>
      </c>
      <c r="M89" s="62">
        <f t="shared" si="121"/>
        <v>0</v>
      </c>
      <c r="N89" s="62">
        <f t="shared" si="191"/>
        <v>0</v>
      </c>
      <c r="O89" s="62">
        <f t="shared" si="192"/>
        <v>0</v>
      </c>
      <c r="P89" s="62">
        <f t="shared" si="193"/>
        <v>0</v>
      </c>
      <c r="Q89" s="83">
        <f>IF(H89+G89&gt;0,0,IF((O89-P89)&gt;=$G$4+Summary!$P$8,$G$4+Summary!$P$8,O89-P89))</f>
        <v>0</v>
      </c>
      <c r="R89" s="62">
        <f t="shared" si="104"/>
        <v>0</v>
      </c>
      <c r="T89" s="44">
        <f t="shared" si="124"/>
        <v>84</v>
      </c>
      <c r="U89" s="58">
        <f t="shared" si="167"/>
        <v>46844</v>
      </c>
      <c r="V89" s="62">
        <f t="shared" si="125"/>
        <v>0</v>
      </c>
      <c r="W89" s="62">
        <f t="shared" si="194"/>
        <v>0</v>
      </c>
      <c r="X89" s="62">
        <f t="shared" si="195"/>
        <v>0</v>
      </c>
      <c r="Y89" s="62">
        <f t="shared" si="196"/>
        <v>0</v>
      </c>
      <c r="Z89" s="83">
        <f>IF(H89+Q89+P89+G89&gt;0,0,IF((X89-Y89)&gt;=$G$4+$P$4+Summary!$P$8,$G$4+$P$4+Summary!$P$8,X89-Y89))</f>
        <v>0</v>
      </c>
      <c r="AA89" s="62">
        <f t="shared" si="105"/>
        <v>0</v>
      </c>
      <c r="AC89" s="44">
        <f t="shared" si="128"/>
        <v>84</v>
      </c>
      <c r="AD89" s="58">
        <f t="shared" si="169"/>
        <v>46844</v>
      </c>
      <c r="AE89" s="62">
        <f t="shared" si="129"/>
        <v>0</v>
      </c>
      <c r="AF89" s="62">
        <f t="shared" si="197"/>
        <v>0</v>
      </c>
      <c r="AG89" s="62">
        <f t="shared" si="198"/>
        <v>0</v>
      </c>
      <c r="AH89" s="62">
        <f t="shared" si="199"/>
        <v>0</v>
      </c>
      <c r="AI89" s="83">
        <f>IF(H89+Q89+Z89+Y89+P89+G89&gt;0,0,IF((AG89-AH89)&gt;=$G$4+$P$4+$Y$4+Summary!$P$8,$G$4+$P$4+$Y$4+Summary!$P$8,AG89-AH89))</f>
        <v>0</v>
      </c>
      <c r="AJ89" s="62">
        <f t="shared" si="106"/>
        <v>0</v>
      </c>
      <c r="AL89" s="44">
        <f t="shared" si="132"/>
        <v>84</v>
      </c>
      <c r="AM89" s="58">
        <f t="shared" si="171"/>
        <v>46844</v>
      </c>
      <c r="AN89" s="62">
        <f t="shared" si="133"/>
        <v>0</v>
      </c>
      <c r="AO89" s="62">
        <f t="shared" si="200"/>
        <v>0</v>
      </c>
      <c r="AP89" s="62">
        <f t="shared" si="201"/>
        <v>0</v>
      </c>
      <c r="AQ89" s="62">
        <f t="shared" si="202"/>
        <v>0</v>
      </c>
      <c r="AR89" s="83">
        <f>IF(H89+Q89+Z89+AI89+AH89+Y89+P89+G89&gt;0,0,IF((AP89-AQ89)&gt;=$G$4+$P$4+$Y$4+$AH$4+Summary!$P$8,$G$4+$P$4+$Y$4+$AH$4+Summary!$P$8,AP89-AQ89))</f>
        <v>0</v>
      </c>
      <c r="AS89" s="62">
        <f t="shared" si="107"/>
        <v>0</v>
      </c>
      <c r="AU89" s="44">
        <f t="shared" si="136"/>
        <v>84</v>
      </c>
      <c r="AV89" s="58">
        <f t="shared" si="173"/>
        <v>46844</v>
      </c>
      <c r="AW89" s="62">
        <f t="shared" si="137"/>
        <v>0</v>
      </c>
      <c r="AX89" s="62">
        <f t="shared" si="203"/>
        <v>0</v>
      </c>
      <c r="AY89" s="62">
        <f t="shared" si="204"/>
        <v>0</v>
      </c>
      <c r="AZ89" s="62">
        <f t="shared" si="205"/>
        <v>0</v>
      </c>
      <c r="BA89" s="83">
        <f>IF(H89+Q89+Z89+AI89+AR89+AQ89+AH89+Y89+P89+G89&gt;0,0,IF((AY89-AZ89)&gt;=$G$4+$P$4+$Y$4+$AH$4+$AQ$4+Summary!$P$8,$G$4+$P$4+$Y$4+$AH$4+$AQ$4+Summary!$P$8,AY89-AZ89))</f>
        <v>0</v>
      </c>
      <c r="BB89" s="62">
        <f t="shared" si="108"/>
        <v>0</v>
      </c>
      <c r="BD89" s="44">
        <f t="shared" si="140"/>
        <v>84</v>
      </c>
      <c r="BE89" s="58">
        <f t="shared" si="175"/>
        <v>46844</v>
      </c>
      <c r="BF89" s="62" t="e">
        <f t="shared" si="141"/>
        <v>#VALUE!</v>
      </c>
      <c r="BG89" s="62">
        <f t="shared" si="206"/>
        <v>0</v>
      </c>
      <c r="BH89" s="62" t="e">
        <f t="shared" si="207"/>
        <v>#VALUE!</v>
      </c>
      <c r="BI89" s="62" t="e">
        <f t="shared" si="208"/>
        <v>#VALUE!</v>
      </c>
      <c r="BJ89" s="83" t="e">
        <f>IF(H89+Q89+Z89+AI89+AR89+BA89+AZ89+AQ89+AH89+Y89+P89+G89&gt;0,0,IF((BH89-BI89)&gt;=$G$4+$P$4+$Y$4+$AH$4+$AQ$4+$AZ$4+Summary!$P$8,$G$4+$P$4+$Y$4+$AH$4+$AQ$4+$AZ$4+Summary!$P$8,BH89-BI89))</f>
        <v>#VALUE!</v>
      </c>
      <c r="BK89" s="62" t="e">
        <f t="shared" si="109"/>
        <v>#VALUE!</v>
      </c>
      <c r="BM89" s="44">
        <f t="shared" si="144"/>
        <v>84</v>
      </c>
      <c r="BN89" s="58">
        <f t="shared" si="177"/>
        <v>46844</v>
      </c>
      <c r="BO89" s="62" t="e">
        <f t="shared" si="145"/>
        <v>#VALUE!</v>
      </c>
      <c r="BP89" s="62">
        <f t="shared" si="209"/>
        <v>0</v>
      </c>
      <c r="BQ89" s="62" t="e">
        <f t="shared" si="210"/>
        <v>#VALUE!</v>
      </c>
      <c r="BR89" s="62" t="e">
        <f t="shared" si="211"/>
        <v>#VALUE!</v>
      </c>
      <c r="BS89" s="83" t="e">
        <f>IF(H89+Q89+Z89+AI89+AR89+BA89+BJ89+BI89+AZ89+AQ89+AH89+Y89+P89+G89&gt;0,0,IF((BQ89-BR89)&gt;=$G$4+$P$4+$Y$4+$AH$4+$AQ$4+$AZ$4+$BI$4+Summary!$P$8,$G$4+$P$4+$Y$4+$AH$4+$AQ$4+$AZ$4+$BI$4+Summary!$P$8,BQ89-BR89))</f>
        <v>#VALUE!</v>
      </c>
      <c r="BT89" s="62" t="e">
        <f t="shared" si="110"/>
        <v>#VALUE!</v>
      </c>
      <c r="BV89" s="44">
        <f t="shared" si="148"/>
        <v>84</v>
      </c>
      <c r="BW89" s="58">
        <f t="shared" si="179"/>
        <v>46844</v>
      </c>
      <c r="BX89" s="62" t="e">
        <f t="shared" si="149"/>
        <v>#VALUE!</v>
      </c>
      <c r="BY89" s="62">
        <f t="shared" si="212"/>
        <v>0</v>
      </c>
      <c r="BZ89" s="62" t="e">
        <f t="shared" si="213"/>
        <v>#VALUE!</v>
      </c>
      <c r="CA89" s="62" t="e">
        <f t="shared" si="214"/>
        <v>#VALUE!</v>
      </c>
      <c r="CB89" s="83" t="e">
        <f>IF(H89+Q89+Z89+AI89+AR89+BA89+BJ89+BS89+BR89+BI89+AZ89+AQ89+AH89+Y89+P89+G89&gt;0,0,IF((BZ89-CA89)&gt;=$G$4+$P$4+$Y$4+$AH$4+$AQ$4+$AZ$4+$BI$4+$BR$4+Summary!$P$8,$G$4+$P$4+$Y$4+$AH$4+$AQ$4+$AZ$4+$BI$4+$BR$4+Summary!$P$8,BZ89-CA89))</f>
        <v>#VALUE!</v>
      </c>
      <c r="CC89" s="62" t="e">
        <f t="shared" si="111"/>
        <v>#VALUE!</v>
      </c>
      <c r="CE89" s="44">
        <f t="shared" si="152"/>
        <v>84</v>
      </c>
      <c r="CF89" s="58">
        <f t="shared" si="181"/>
        <v>46844</v>
      </c>
      <c r="CG89" s="62" t="e">
        <f t="shared" si="153"/>
        <v>#VALUE!</v>
      </c>
      <c r="CH89" s="62">
        <f t="shared" si="215"/>
        <v>0</v>
      </c>
      <c r="CI89" s="62" t="e">
        <f t="shared" si="216"/>
        <v>#VALUE!</v>
      </c>
      <c r="CJ89" s="62" t="e">
        <f t="shared" si="217"/>
        <v>#VALUE!</v>
      </c>
      <c r="CK89" s="83" t="e">
        <f>IF(H89+Q89+Z89+AI89+AR89+BA89+BJ89+BS89+CB89+CA89+BR89+BI89+AZ89+AQ89+AH89+Y89+P89+G89&gt;0,0,IF((CI89-CJ89)&gt;=$G$4+$P$4+$Y$4+$AH$4+$AQ$4+$AZ$4+$BI$4+$BR$4+$CA$4+Summary!$P$8,$G$4+$P$4+$Y$4+$AH$4+$AQ$4+$AZ$4+$BI$4+$BR$4+$CA$4+Summary!$P$8,CI89-CJ89))</f>
        <v>#VALUE!</v>
      </c>
      <c r="CL89" s="62" t="e">
        <f t="shared" si="112"/>
        <v>#VALUE!</v>
      </c>
      <c r="CN89" s="44">
        <f t="shared" si="156"/>
        <v>84</v>
      </c>
      <c r="CO89" s="58">
        <f t="shared" si="183"/>
        <v>46844</v>
      </c>
      <c r="CP89" s="62" t="e">
        <f t="shared" si="113"/>
        <v>#VALUE!</v>
      </c>
      <c r="CQ89" s="62">
        <f t="shared" si="114"/>
        <v>0</v>
      </c>
      <c r="CR89" s="62" t="e">
        <f t="shared" si="115"/>
        <v>#VALUE!</v>
      </c>
      <c r="CS89" s="62" t="e">
        <f t="shared" si="116"/>
        <v>#VALUE!</v>
      </c>
      <c r="CT89" s="62" t="e">
        <f t="shared" si="117"/>
        <v>#VALUE!</v>
      </c>
      <c r="CU89" s="62" t="e">
        <f t="shared" si="118"/>
        <v>#VALUE!</v>
      </c>
      <c r="CV89" s="84">
        <f t="shared" si="218"/>
        <v>46844</v>
      </c>
    </row>
    <row r="90" spans="2:100" ht="20" customHeight="1" thickBot="1" x14ac:dyDescent="0.25">
      <c r="B90" s="44">
        <f t="shared" si="184"/>
        <v>85</v>
      </c>
      <c r="C90" s="58">
        <f t="shared" si="160"/>
        <v>46874</v>
      </c>
      <c r="D90" s="62">
        <f t="shared" si="185"/>
        <v>0</v>
      </c>
      <c r="E90" s="62">
        <f t="shared" si="186"/>
        <v>0</v>
      </c>
      <c r="F90" s="62">
        <f t="shared" si="187"/>
        <v>0</v>
      </c>
      <c r="G90" s="62">
        <f t="shared" si="188"/>
        <v>0</v>
      </c>
      <c r="H90" s="83">
        <f t="shared" si="189"/>
        <v>0</v>
      </c>
      <c r="I90" s="62">
        <f t="shared" si="190"/>
        <v>0</v>
      </c>
      <c r="K90" s="44">
        <f t="shared" si="159"/>
        <v>85</v>
      </c>
      <c r="L90" s="58">
        <f t="shared" si="165"/>
        <v>46874</v>
      </c>
      <c r="M90" s="62">
        <f t="shared" si="121"/>
        <v>0</v>
      </c>
      <c r="N90" s="62">
        <f t="shared" si="191"/>
        <v>0</v>
      </c>
      <c r="O90" s="62">
        <f t="shared" si="192"/>
        <v>0</v>
      </c>
      <c r="P90" s="62">
        <f t="shared" si="193"/>
        <v>0</v>
      </c>
      <c r="Q90" s="83">
        <f>IF(H90+G90&gt;0,0,IF((O90-P90)&gt;=$G$4+Summary!$P$8,$G$4+Summary!$P$8,O90-P90))</f>
        <v>0</v>
      </c>
      <c r="R90" s="62">
        <f t="shared" si="104"/>
        <v>0</v>
      </c>
      <c r="T90" s="44">
        <f t="shared" si="124"/>
        <v>85</v>
      </c>
      <c r="U90" s="58">
        <f t="shared" si="167"/>
        <v>46874</v>
      </c>
      <c r="V90" s="62">
        <f t="shared" si="125"/>
        <v>0</v>
      </c>
      <c r="W90" s="62">
        <f t="shared" si="194"/>
        <v>0</v>
      </c>
      <c r="X90" s="62">
        <f t="shared" si="195"/>
        <v>0</v>
      </c>
      <c r="Y90" s="62">
        <f t="shared" si="196"/>
        <v>0</v>
      </c>
      <c r="Z90" s="83">
        <f>IF(H90+Q90+P90+G90&gt;0,0,IF((X90-Y90)&gt;=$G$4+$P$4+Summary!$P$8,$G$4+$P$4+Summary!$P$8,X90-Y90))</f>
        <v>0</v>
      </c>
      <c r="AA90" s="62">
        <f t="shared" si="105"/>
        <v>0</v>
      </c>
      <c r="AC90" s="44">
        <f t="shared" si="128"/>
        <v>85</v>
      </c>
      <c r="AD90" s="58">
        <f t="shared" si="169"/>
        <v>46874</v>
      </c>
      <c r="AE90" s="62">
        <f t="shared" si="129"/>
        <v>0</v>
      </c>
      <c r="AF90" s="62">
        <f t="shared" si="197"/>
        <v>0</v>
      </c>
      <c r="AG90" s="62">
        <f t="shared" si="198"/>
        <v>0</v>
      </c>
      <c r="AH90" s="62">
        <f t="shared" si="199"/>
        <v>0</v>
      </c>
      <c r="AI90" s="83">
        <f>IF(H90+Q90+Z90+Y90+P90+G90&gt;0,0,IF((AG90-AH90)&gt;=$G$4+$P$4+$Y$4+Summary!$P$8,$G$4+$P$4+$Y$4+Summary!$P$8,AG90-AH90))</f>
        <v>0</v>
      </c>
      <c r="AJ90" s="62">
        <f t="shared" si="106"/>
        <v>0</v>
      </c>
      <c r="AL90" s="44">
        <f t="shared" si="132"/>
        <v>85</v>
      </c>
      <c r="AM90" s="58">
        <f t="shared" si="171"/>
        <v>46874</v>
      </c>
      <c r="AN90" s="62">
        <f t="shared" si="133"/>
        <v>0</v>
      </c>
      <c r="AO90" s="62">
        <f t="shared" si="200"/>
        <v>0</v>
      </c>
      <c r="AP90" s="62">
        <f t="shared" si="201"/>
        <v>0</v>
      </c>
      <c r="AQ90" s="62">
        <f t="shared" si="202"/>
        <v>0</v>
      </c>
      <c r="AR90" s="83">
        <f>IF(H90+Q90+Z90+AI90+AH90+Y90+P90+G90&gt;0,0,IF((AP90-AQ90)&gt;=$G$4+$P$4+$Y$4+$AH$4+Summary!$P$8,$G$4+$P$4+$Y$4+$AH$4+Summary!$P$8,AP90-AQ90))</f>
        <v>0</v>
      </c>
      <c r="AS90" s="62">
        <f t="shared" si="107"/>
        <v>0</v>
      </c>
      <c r="AU90" s="44">
        <f t="shared" si="136"/>
        <v>85</v>
      </c>
      <c r="AV90" s="58">
        <f t="shared" si="173"/>
        <v>46874</v>
      </c>
      <c r="AW90" s="62">
        <f t="shared" si="137"/>
        <v>0</v>
      </c>
      <c r="AX90" s="62">
        <f t="shared" si="203"/>
        <v>0</v>
      </c>
      <c r="AY90" s="62">
        <f t="shared" si="204"/>
        <v>0</v>
      </c>
      <c r="AZ90" s="62">
        <f t="shared" si="205"/>
        <v>0</v>
      </c>
      <c r="BA90" s="83">
        <f>IF(H90+Q90+Z90+AI90+AR90+AQ90+AH90+Y90+P90+G90&gt;0,0,IF((AY90-AZ90)&gt;=$G$4+$P$4+$Y$4+$AH$4+$AQ$4+Summary!$P$8,$G$4+$P$4+$Y$4+$AH$4+$AQ$4+Summary!$P$8,AY90-AZ90))</f>
        <v>0</v>
      </c>
      <c r="BB90" s="62">
        <f t="shared" si="108"/>
        <v>0</v>
      </c>
      <c r="BD90" s="44">
        <f t="shared" si="140"/>
        <v>85</v>
      </c>
      <c r="BE90" s="58">
        <f t="shared" si="175"/>
        <v>46874</v>
      </c>
      <c r="BF90" s="62" t="e">
        <f t="shared" si="141"/>
        <v>#VALUE!</v>
      </c>
      <c r="BG90" s="62">
        <f t="shared" si="206"/>
        <v>0</v>
      </c>
      <c r="BH90" s="62" t="e">
        <f t="shared" si="207"/>
        <v>#VALUE!</v>
      </c>
      <c r="BI90" s="62" t="e">
        <f t="shared" si="208"/>
        <v>#VALUE!</v>
      </c>
      <c r="BJ90" s="83" t="e">
        <f>IF(H90+Q90+Z90+AI90+AR90+BA90+AZ90+AQ90+AH90+Y90+P90+G90&gt;0,0,IF((BH90-BI90)&gt;=$G$4+$P$4+$Y$4+$AH$4+$AQ$4+$AZ$4+Summary!$P$8,$G$4+$P$4+$Y$4+$AH$4+$AQ$4+$AZ$4+Summary!$P$8,BH90-BI90))</f>
        <v>#VALUE!</v>
      </c>
      <c r="BK90" s="62" t="e">
        <f t="shared" si="109"/>
        <v>#VALUE!</v>
      </c>
      <c r="BM90" s="44">
        <f t="shared" si="144"/>
        <v>85</v>
      </c>
      <c r="BN90" s="58">
        <f t="shared" si="177"/>
        <v>46874</v>
      </c>
      <c r="BO90" s="62" t="e">
        <f t="shared" si="145"/>
        <v>#VALUE!</v>
      </c>
      <c r="BP90" s="62">
        <f t="shared" si="209"/>
        <v>0</v>
      </c>
      <c r="BQ90" s="62" t="e">
        <f t="shared" si="210"/>
        <v>#VALUE!</v>
      </c>
      <c r="BR90" s="62" t="e">
        <f t="shared" si="211"/>
        <v>#VALUE!</v>
      </c>
      <c r="BS90" s="83" t="e">
        <f>IF(H90+Q90+Z90+AI90+AR90+BA90+BJ90+BI90+AZ90+AQ90+AH90+Y90+P90+G90&gt;0,0,IF((BQ90-BR90)&gt;=$G$4+$P$4+$Y$4+$AH$4+$AQ$4+$AZ$4+$BI$4+Summary!$P$8,$G$4+$P$4+$Y$4+$AH$4+$AQ$4+$AZ$4+$BI$4+Summary!$P$8,BQ90-BR90))</f>
        <v>#VALUE!</v>
      </c>
      <c r="BT90" s="62" t="e">
        <f t="shared" si="110"/>
        <v>#VALUE!</v>
      </c>
      <c r="BV90" s="44">
        <f t="shared" si="148"/>
        <v>85</v>
      </c>
      <c r="BW90" s="58">
        <f t="shared" si="179"/>
        <v>46874</v>
      </c>
      <c r="BX90" s="62" t="e">
        <f t="shared" si="149"/>
        <v>#VALUE!</v>
      </c>
      <c r="BY90" s="62">
        <f t="shared" si="212"/>
        <v>0</v>
      </c>
      <c r="BZ90" s="62" t="e">
        <f t="shared" si="213"/>
        <v>#VALUE!</v>
      </c>
      <c r="CA90" s="62" t="e">
        <f t="shared" si="214"/>
        <v>#VALUE!</v>
      </c>
      <c r="CB90" s="83" t="e">
        <f>IF(H90+Q90+Z90+AI90+AR90+BA90+BJ90+BS90+BR90+BI90+AZ90+AQ90+AH90+Y90+P90+G90&gt;0,0,IF((BZ90-CA90)&gt;=$G$4+$P$4+$Y$4+$AH$4+$AQ$4+$AZ$4+$BI$4+$BR$4+Summary!$P$8,$G$4+$P$4+$Y$4+$AH$4+$AQ$4+$AZ$4+$BI$4+$BR$4+Summary!$P$8,BZ90-CA90))</f>
        <v>#VALUE!</v>
      </c>
      <c r="CC90" s="62" t="e">
        <f t="shared" si="111"/>
        <v>#VALUE!</v>
      </c>
      <c r="CE90" s="44">
        <f t="shared" si="152"/>
        <v>85</v>
      </c>
      <c r="CF90" s="58">
        <f t="shared" si="181"/>
        <v>46874</v>
      </c>
      <c r="CG90" s="62" t="e">
        <f t="shared" si="153"/>
        <v>#VALUE!</v>
      </c>
      <c r="CH90" s="62">
        <f t="shared" si="215"/>
        <v>0</v>
      </c>
      <c r="CI90" s="62" t="e">
        <f t="shared" si="216"/>
        <v>#VALUE!</v>
      </c>
      <c r="CJ90" s="62" t="e">
        <f t="shared" si="217"/>
        <v>#VALUE!</v>
      </c>
      <c r="CK90" s="83" t="e">
        <f>IF(H90+Q90+Z90+AI90+AR90+BA90+BJ90+BS90+CB90+CA90+BR90+BI90+AZ90+AQ90+AH90+Y90+P90+G90&gt;0,0,IF((CI90-CJ90)&gt;=$G$4+$P$4+$Y$4+$AH$4+$AQ$4+$AZ$4+$BI$4+$BR$4+$CA$4+Summary!$P$8,$G$4+$P$4+$Y$4+$AH$4+$AQ$4+$AZ$4+$BI$4+$BR$4+$CA$4+Summary!$P$8,CI90-CJ90))</f>
        <v>#VALUE!</v>
      </c>
      <c r="CL90" s="62" t="e">
        <f t="shared" si="112"/>
        <v>#VALUE!</v>
      </c>
      <c r="CN90" s="44">
        <f t="shared" si="156"/>
        <v>85</v>
      </c>
      <c r="CO90" s="58">
        <f t="shared" si="183"/>
        <v>46874</v>
      </c>
      <c r="CP90" s="62" t="e">
        <f t="shared" si="113"/>
        <v>#VALUE!</v>
      </c>
      <c r="CQ90" s="62">
        <f t="shared" si="114"/>
        <v>0</v>
      </c>
      <c r="CR90" s="62" t="e">
        <f t="shared" si="115"/>
        <v>#VALUE!</v>
      </c>
      <c r="CS90" s="62" t="e">
        <f t="shared" si="116"/>
        <v>#VALUE!</v>
      </c>
      <c r="CT90" s="62" t="e">
        <f t="shared" si="117"/>
        <v>#VALUE!</v>
      </c>
      <c r="CU90" s="62" t="e">
        <f t="shared" si="118"/>
        <v>#VALUE!</v>
      </c>
      <c r="CV90" s="84">
        <f t="shared" si="218"/>
        <v>46874</v>
      </c>
    </row>
    <row r="91" spans="2:100" ht="20" customHeight="1" thickBot="1" x14ac:dyDescent="0.25">
      <c r="B91" s="44">
        <f t="shared" si="184"/>
        <v>86</v>
      </c>
      <c r="C91" s="58">
        <f t="shared" si="160"/>
        <v>46905</v>
      </c>
      <c r="D91" s="62">
        <f t="shared" si="185"/>
        <v>0</v>
      </c>
      <c r="E91" s="62">
        <f t="shared" si="186"/>
        <v>0</v>
      </c>
      <c r="F91" s="62">
        <f t="shared" si="187"/>
        <v>0</v>
      </c>
      <c r="G91" s="62">
        <f t="shared" si="188"/>
        <v>0</v>
      </c>
      <c r="H91" s="83">
        <f t="shared" si="189"/>
        <v>0</v>
      </c>
      <c r="I91" s="62">
        <f t="shared" si="190"/>
        <v>0</v>
      </c>
      <c r="K91" s="44">
        <f t="shared" si="159"/>
        <v>86</v>
      </c>
      <c r="L91" s="58">
        <f t="shared" si="165"/>
        <v>46905</v>
      </c>
      <c r="M91" s="62">
        <f t="shared" si="121"/>
        <v>0</v>
      </c>
      <c r="N91" s="62">
        <f t="shared" si="191"/>
        <v>0</v>
      </c>
      <c r="O91" s="62">
        <f t="shared" si="192"/>
        <v>0</v>
      </c>
      <c r="P91" s="62">
        <f t="shared" si="193"/>
        <v>0</v>
      </c>
      <c r="Q91" s="83">
        <f>IF(H91+G91&gt;0,0,IF((O91-P91)&gt;=$G$4+Summary!$P$8,$G$4+Summary!$P$8,O91-P91))</f>
        <v>0</v>
      </c>
      <c r="R91" s="62">
        <f t="shared" si="104"/>
        <v>0</v>
      </c>
      <c r="T91" s="44">
        <f t="shared" si="124"/>
        <v>86</v>
      </c>
      <c r="U91" s="58">
        <f t="shared" si="167"/>
        <v>46905</v>
      </c>
      <c r="V91" s="62">
        <f t="shared" si="125"/>
        <v>0</v>
      </c>
      <c r="W91" s="62">
        <f t="shared" si="194"/>
        <v>0</v>
      </c>
      <c r="X91" s="62">
        <f t="shared" si="195"/>
        <v>0</v>
      </c>
      <c r="Y91" s="62">
        <f t="shared" si="196"/>
        <v>0</v>
      </c>
      <c r="Z91" s="83">
        <f>IF(H91+Q91+P91+G91&gt;0,0,IF((X91-Y91)&gt;=$G$4+$P$4+Summary!$P$8,$G$4+$P$4+Summary!$P$8,X91-Y91))</f>
        <v>0</v>
      </c>
      <c r="AA91" s="62">
        <f t="shared" si="105"/>
        <v>0</v>
      </c>
      <c r="AC91" s="44">
        <f t="shared" si="128"/>
        <v>86</v>
      </c>
      <c r="AD91" s="58">
        <f t="shared" si="169"/>
        <v>46905</v>
      </c>
      <c r="AE91" s="62">
        <f t="shared" si="129"/>
        <v>0</v>
      </c>
      <c r="AF91" s="62">
        <f t="shared" si="197"/>
        <v>0</v>
      </c>
      <c r="AG91" s="62">
        <f t="shared" si="198"/>
        <v>0</v>
      </c>
      <c r="AH91" s="62">
        <f t="shared" si="199"/>
        <v>0</v>
      </c>
      <c r="AI91" s="83">
        <f>IF(H91+Q91+Z91+Y91+P91+G91&gt;0,0,IF((AG91-AH91)&gt;=$G$4+$P$4+$Y$4+Summary!$P$8,$G$4+$P$4+$Y$4+Summary!$P$8,AG91-AH91))</f>
        <v>0</v>
      </c>
      <c r="AJ91" s="62">
        <f t="shared" si="106"/>
        <v>0</v>
      </c>
      <c r="AL91" s="44">
        <f t="shared" si="132"/>
        <v>86</v>
      </c>
      <c r="AM91" s="58">
        <f t="shared" si="171"/>
        <v>46905</v>
      </c>
      <c r="AN91" s="62">
        <f t="shared" si="133"/>
        <v>0</v>
      </c>
      <c r="AO91" s="62">
        <f t="shared" si="200"/>
        <v>0</v>
      </c>
      <c r="AP91" s="62">
        <f t="shared" si="201"/>
        <v>0</v>
      </c>
      <c r="AQ91" s="62">
        <f t="shared" si="202"/>
        <v>0</v>
      </c>
      <c r="AR91" s="83">
        <f>IF(H91+Q91+Z91+AI91+AH91+Y91+P91+G91&gt;0,0,IF((AP91-AQ91)&gt;=$G$4+$P$4+$Y$4+$AH$4+Summary!$P$8,$G$4+$P$4+$Y$4+$AH$4+Summary!$P$8,AP91-AQ91))</f>
        <v>0</v>
      </c>
      <c r="AS91" s="62">
        <f t="shared" si="107"/>
        <v>0</v>
      </c>
      <c r="AU91" s="44">
        <f t="shared" si="136"/>
        <v>86</v>
      </c>
      <c r="AV91" s="58">
        <f t="shared" si="173"/>
        <v>46905</v>
      </c>
      <c r="AW91" s="62">
        <f t="shared" si="137"/>
        <v>0</v>
      </c>
      <c r="AX91" s="62">
        <f t="shared" si="203"/>
        <v>0</v>
      </c>
      <c r="AY91" s="62">
        <f t="shared" si="204"/>
        <v>0</v>
      </c>
      <c r="AZ91" s="62">
        <f t="shared" si="205"/>
        <v>0</v>
      </c>
      <c r="BA91" s="83">
        <f>IF(H91+Q91+Z91+AI91+AR91+AQ91+AH91+Y91+P91+G91&gt;0,0,IF((AY91-AZ91)&gt;=$G$4+$P$4+$Y$4+$AH$4+$AQ$4+Summary!$P$8,$G$4+$P$4+$Y$4+$AH$4+$AQ$4+Summary!$P$8,AY91-AZ91))</f>
        <v>0</v>
      </c>
      <c r="BB91" s="62">
        <f t="shared" si="108"/>
        <v>0</v>
      </c>
      <c r="BD91" s="44">
        <f t="shared" si="140"/>
        <v>86</v>
      </c>
      <c r="BE91" s="58">
        <f t="shared" si="175"/>
        <v>46905</v>
      </c>
      <c r="BF91" s="62" t="e">
        <f t="shared" si="141"/>
        <v>#VALUE!</v>
      </c>
      <c r="BG91" s="62">
        <f t="shared" si="206"/>
        <v>0</v>
      </c>
      <c r="BH91" s="62" t="e">
        <f t="shared" si="207"/>
        <v>#VALUE!</v>
      </c>
      <c r="BI91" s="62" t="e">
        <f t="shared" si="208"/>
        <v>#VALUE!</v>
      </c>
      <c r="BJ91" s="83" t="e">
        <f>IF(H91+Q91+Z91+AI91+AR91+BA91+AZ91+AQ91+AH91+Y91+P91+G91&gt;0,0,IF((BH91-BI91)&gt;=$G$4+$P$4+$Y$4+$AH$4+$AQ$4+$AZ$4+Summary!$P$8,$G$4+$P$4+$Y$4+$AH$4+$AQ$4+$AZ$4+Summary!$P$8,BH91-BI91))</f>
        <v>#VALUE!</v>
      </c>
      <c r="BK91" s="62" t="e">
        <f t="shared" si="109"/>
        <v>#VALUE!</v>
      </c>
      <c r="BM91" s="44">
        <f t="shared" si="144"/>
        <v>86</v>
      </c>
      <c r="BN91" s="58">
        <f t="shared" si="177"/>
        <v>46905</v>
      </c>
      <c r="BO91" s="62" t="e">
        <f t="shared" si="145"/>
        <v>#VALUE!</v>
      </c>
      <c r="BP91" s="62">
        <f t="shared" si="209"/>
        <v>0</v>
      </c>
      <c r="BQ91" s="62" t="e">
        <f t="shared" si="210"/>
        <v>#VALUE!</v>
      </c>
      <c r="BR91" s="62" t="e">
        <f t="shared" si="211"/>
        <v>#VALUE!</v>
      </c>
      <c r="BS91" s="83" t="e">
        <f>IF(H91+Q91+Z91+AI91+AR91+BA91+BJ91+BI91+AZ91+AQ91+AH91+Y91+P91+G91&gt;0,0,IF((BQ91-BR91)&gt;=$G$4+$P$4+$Y$4+$AH$4+$AQ$4+$AZ$4+$BI$4+Summary!$P$8,$G$4+$P$4+$Y$4+$AH$4+$AQ$4+$AZ$4+$BI$4+Summary!$P$8,BQ91-BR91))</f>
        <v>#VALUE!</v>
      </c>
      <c r="BT91" s="62" t="e">
        <f t="shared" si="110"/>
        <v>#VALUE!</v>
      </c>
      <c r="BV91" s="44">
        <f t="shared" si="148"/>
        <v>86</v>
      </c>
      <c r="BW91" s="58">
        <f t="shared" si="179"/>
        <v>46905</v>
      </c>
      <c r="BX91" s="62" t="e">
        <f t="shared" si="149"/>
        <v>#VALUE!</v>
      </c>
      <c r="BY91" s="62">
        <f t="shared" si="212"/>
        <v>0</v>
      </c>
      <c r="BZ91" s="62" t="e">
        <f t="shared" si="213"/>
        <v>#VALUE!</v>
      </c>
      <c r="CA91" s="62" t="e">
        <f t="shared" si="214"/>
        <v>#VALUE!</v>
      </c>
      <c r="CB91" s="83" t="e">
        <f>IF(H91+Q91+Z91+AI91+AR91+BA91+BJ91+BS91+BR91+BI91+AZ91+AQ91+AH91+Y91+P91+G91&gt;0,0,IF((BZ91-CA91)&gt;=$G$4+$P$4+$Y$4+$AH$4+$AQ$4+$AZ$4+$BI$4+$BR$4+Summary!$P$8,$G$4+$P$4+$Y$4+$AH$4+$AQ$4+$AZ$4+$BI$4+$BR$4+Summary!$P$8,BZ91-CA91))</f>
        <v>#VALUE!</v>
      </c>
      <c r="CC91" s="62" t="e">
        <f t="shared" si="111"/>
        <v>#VALUE!</v>
      </c>
      <c r="CE91" s="44">
        <f t="shared" si="152"/>
        <v>86</v>
      </c>
      <c r="CF91" s="58">
        <f t="shared" si="181"/>
        <v>46905</v>
      </c>
      <c r="CG91" s="62" t="e">
        <f t="shared" si="153"/>
        <v>#VALUE!</v>
      </c>
      <c r="CH91" s="62">
        <f t="shared" si="215"/>
        <v>0</v>
      </c>
      <c r="CI91" s="62" t="e">
        <f t="shared" si="216"/>
        <v>#VALUE!</v>
      </c>
      <c r="CJ91" s="62" t="e">
        <f t="shared" si="217"/>
        <v>#VALUE!</v>
      </c>
      <c r="CK91" s="83" t="e">
        <f>IF(H91+Q91+Z91+AI91+AR91+BA91+BJ91+BS91+CB91+CA91+BR91+BI91+AZ91+AQ91+AH91+Y91+P91+G91&gt;0,0,IF((CI91-CJ91)&gt;=$G$4+$P$4+$Y$4+$AH$4+$AQ$4+$AZ$4+$BI$4+$BR$4+$CA$4+Summary!$P$8,$G$4+$P$4+$Y$4+$AH$4+$AQ$4+$AZ$4+$BI$4+$BR$4+$CA$4+Summary!$P$8,CI91-CJ91))</f>
        <v>#VALUE!</v>
      </c>
      <c r="CL91" s="62" t="e">
        <f t="shared" si="112"/>
        <v>#VALUE!</v>
      </c>
      <c r="CN91" s="44">
        <f t="shared" si="156"/>
        <v>86</v>
      </c>
      <c r="CO91" s="58">
        <f t="shared" si="183"/>
        <v>46905</v>
      </c>
      <c r="CP91" s="62" t="e">
        <f t="shared" si="113"/>
        <v>#VALUE!</v>
      </c>
      <c r="CQ91" s="62">
        <f t="shared" si="114"/>
        <v>0</v>
      </c>
      <c r="CR91" s="62" t="e">
        <f t="shared" si="115"/>
        <v>#VALUE!</v>
      </c>
      <c r="CS91" s="62" t="e">
        <f t="shared" si="116"/>
        <v>#VALUE!</v>
      </c>
      <c r="CT91" s="62" t="e">
        <f t="shared" si="117"/>
        <v>#VALUE!</v>
      </c>
      <c r="CU91" s="62" t="e">
        <f t="shared" si="118"/>
        <v>#VALUE!</v>
      </c>
      <c r="CV91" s="84">
        <f t="shared" si="218"/>
        <v>46905</v>
      </c>
    </row>
    <row r="92" spans="2:100" ht="20" customHeight="1" thickBot="1" x14ac:dyDescent="0.25">
      <c r="B92" s="44">
        <f t="shared" si="184"/>
        <v>87</v>
      </c>
      <c r="C92" s="58">
        <f t="shared" si="160"/>
        <v>46935</v>
      </c>
      <c r="D92" s="62">
        <f t="shared" si="185"/>
        <v>0</v>
      </c>
      <c r="E92" s="62">
        <f t="shared" si="186"/>
        <v>0</v>
      </c>
      <c r="F92" s="62">
        <f t="shared" si="187"/>
        <v>0</v>
      </c>
      <c r="G92" s="62">
        <f t="shared" si="188"/>
        <v>0</v>
      </c>
      <c r="H92" s="83">
        <f t="shared" si="189"/>
        <v>0</v>
      </c>
      <c r="I92" s="62">
        <f t="shared" si="190"/>
        <v>0</v>
      </c>
      <c r="K92" s="44">
        <f t="shared" si="159"/>
        <v>87</v>
      </c>
      <c r="L92" s="58">
        <f t="shared" si="165"/>
        <v>46935</v>
      </c>
      <c r="M92" s="62">
        <f t="shared" si="121"/>
        <v>0</v>
      </c>
      <c r="N92" s="62">
        <f t="shared" si="191"/>
        <v>0</v>
      </c>
      <c r="O92" s="62">
        <f t="shared" si="192"/>
        <v>0</v>
      </c>
      <c r="P92" s="62">
        <f t="shared" si="193"/>
        <v>0</v>
      </c>
      <c r="Q92" s="83">
        <f>IF(H92+G92&gt;0,0,IF((O92-P92)&gt;=$G$4+Summary!$P$8,$G$4+Summary!$P$8,O92-P92))</f>
        <v>0</v>
      </c>
      <c r="R92" s="62">
        <f t="shared" si="104"/>
        <v>0</v>
      </c>
      <c r="T92" s="44">
        <f t="shared" si="124"/>
        <v>87</v>
      </c>
      <c r="U92" s="58">
        <f t="shared" si="167"/>
        <v>46935</v>
      </c>
      <c r="V92" s="62">
        <f t="shared" si="125"/>
        <v>0</v>
      </c>
      <c r="W92" s="62">
        <f t="shared" si="194"/>
        <v>0</v>
      </c>
      <c r="X92" s="62">
        <f t="shared" si="195"/>
        <v>0</v>
      </c>
      <c r="Y92" s="62">
        <f t="shared" si="196"/>
        <v>0</v>
      </c>
      <c r="Z92" s="83">
        <f>IF(H92+Q92+P92+G92&gt;0,0,IF((X92-Y92)&gt;=$G$4+$P$4+Summary!$P$8,$G$4+$P$4+Summary!$P$8,X92-Y92))</f>
        <v>0</v>
      </c>
      <c r="AA92" s="62">
        <f t="shared" si="105"/>
        <v>0</v>
      </c>
      <c r="AC92" s="44">
        <f t="shared" si="128"/>
        <v>87</v>
      </c>
      <c r="AD92" s="58">
        <f t="shared" si="169"/>
        <v>46935</v>
      </c>
      <c r="AE92" s="62">
        <f t="shared" si="129"/>
        <v>0</v>
      </c>
      <c r="AF92" s="62">
        <f t="shared" si="197"/>
        <v>0</v>
      </c>
      <c r="AG92" s="62">
        <f t="shared" si="198"/>
        <v>0</v>
      </c>
      <c r="AH92" s="62">
        <f t="shared" si="199"/>
        <v>0</v>
      </c>
      <c r="AI92" s="83">
        <f>IF(H92+Q92+Z92+Y92+P92+G92&gt;0,0,IF((AG92-AH92)&gt;=$G$4+$P$4+$Y$4+Summary!$P$8,$G$4+$P$4+$Y$4+Summary!$P$8,AG92-AH92))</f>
        <v>0</v>
      </c>
      <c r="AJ92" s="62">
        <f t="shared" si="106"/>
        <v>0</v>
      </c>
      <c r="AL92" s="44">
        <f t="shared" si="132"/>
        <v>87</v>
      </c>
      <c r="AM92" s="58">
        <f t="shared" si="171"/>
        <v>46935</v>
      </c>
      <c r="AN92" s="62">
        <f t="shared" si="133"/>
        <v>0</v>
      </c>
      <c r="AO92" s="62">
        <f t="shared" si="200"/>
        <v>0</v>
      </c>
      <c r="AP92" s="62">
        <f t="shared" si="201"/>
        <v>0</v>
      </c>
      <c r="AQ92" s="62">
        <f t="shared" si="202"/>
        <v>0</v>
      </c>
      <c r="AR92" s="83">
        <f>IF(H92+Q92+Z92+AI92+AH92+Y92+P92+G92&gt;0,0,IF((AP92-AQ92)&gt;=$G$4+$P$4+$Y$4+$AH$4+Summary!$P$8,$G$4+$P$4+$Y$4+$AH$4+Summary!$P$8,AP92-AQ92))</f>
        <v>0</v>
      </c>
      <c r="AS92" s="62">
        <f t="shared" si="107"/>
        <v>0</v>
      </c>
      <c r="AU92" s="44">
        <f t="shared" si="136"/>
        <v>87</v>
      </c>
      <c r="AV92" s="58">
        <f t="shared" si="173"/>
        <v>46935</v>
      </c>
      <c r="AW92" s="62">
        <f t="shared" si="137"/>
        <v>0</v>
      </c>
      <c r="AX92" s="62">
        <f t="shared" si="203"/>
        <v>0</v>
      </c>
      <c r="AY92" s="62">
        <f t="shared" si="204"/>
        <v>0</v>
      </c>
      <c r="AZ92" s="62">
        <f t="shared" si="205"/>
        <v>0</v>
      </c>
      <c r="BA92" s="83">
        <f>IF(H92+Q92+Z92+AI92+AR92+AQ92+AH92+Y92+P92+G92&gt;0,0,IF((AY92-AZ92)&gt;=$G$4+$P$4+$Y$4+$AH$4+$AQ$4+Summary!$P$8,$G$4+$P$4+$Y$4+$AH$4+$AQ$4+Summary!$P$8,AY92-AZ92))</f>
        <v>0</v>
      </c>
      <c r="BB92" s="62">
        <f t="shared" si="108"/>
        <v>0</v>
      </c>
      <c r="BD92" s="44">
        <f t="shared" si="140"/>
        <v>87</v>
      </c>
      <c r="BE92" s="58">
        <f t="shared" si="175"/>
        <v>46935</v>
      </c>
      <c r="BF92" s="62" t="e">
        <f t="shared" si="141"/>
        <v>#VALUE!</v>
      </c>
      <c r="BG92" s="62">
        <f t="shared" si="206"/>
        <v>0</v>
      </c>
      <c r="BH92" s="62" t="e">
        <f t="shared" si="207"/>
        <v>#VALUE!</v>
      </c>
      <c r="BI92" s="62" t="e">
        <f t="shared" si="208"/>
        <v>#VALUE!</v>
      </c>
      <c r="BJ92" s="83" t="e">
        <f>IF(H92+Q92+Z92+AI92+AR92+BA92+AZ92+AQ92+AH92+Y92+P92+G92&gt;0,0,IF((BH92-BI92)&gt;=$G$4+$P$4+$Y$4+$AH$4+$AQ$4+$AZ$4+Summary!$P$8,$G$4+$P$4+$Y$4+$AH$4+$AQ$4+$AZ$4+Summary!$P$8,BH92-BI92))</f>
        <v>#VALUE!</v>
      </c>
      <c r="BK92" s="62" t="e">
        <f t="shared" si="109"/>
        <v>#VALUE!</v>
      </c>
      <c r="BM92" s="44">
        <f t="shared" si="144"/>
        <v>87</v>
      </c>
      <c r="BN92" s="58">
        <f t="shared" si="177"/>
        <v>46935</v>
      </c>
      <c r="BO92" s="62" t="e">
        <f t="shared" si="145"/>
        <v>#VALUE!</v>
      </c>
      <c r="BP92" s="62">
        <f t="shared" si="209"/>
        <v>0</v>
      </c>
      <c r="BQ92" s="62" t="e">
        <f t="shared" si="210"/>
        <v>#VALUE!</v>
      </c>
      <c r="BR92" s="62" t="e">
        <f t="shared" si="211"/>
        <v>#VALUE!</v>
      </c>
      <c r="BS92" s="83" t="e">
        <f>IF(H92+Q92+Z92+AI92+AR92+BA92+BJ92+BI92+AZ92+AQ92+AH92+Y92+P92+G92&gt;0,0,IF((BQ92-BR92)&gt;=$G$4+$P$4+$Y$4+$AH$4+$AQ$4+$AZ$4+$BI$4+Summary!$P$8,$G$4+$P$4+$Y$4+$AH$4+$AQ$4+$AZ$4+$BI$4+Summary!$P$8,BQ92-BR92))</f>
        <v>#VALUE!</v>
      </c>
      <c r="BT92" s="62" t="e">
        <f t="shared" si="110"/>
        <v>#VALUE!</v>
      </c>
      <c r="BV92" s="44">
        <f t="shared" si="148"/>
        <v>87</v>
      </c>
      <c r="BW92" s="58">
        <f t="shared" si="179"/>
        <v>46935</v>
      </c>
      <c r="BX92" s="62" t="e">
        <f t="shared" si="149"/>
        <v>#VALUE!</v>
      </c>
      <c r="BY92" s="62">
        <f t="shared" si="212"/>
        <v>0</v>
      </c>
      <c r="BZ92" s="62" t="e">
        <f t="shared" si="213"/>
        <v>#VALUE!</v>
      </c>
      <c r="CA92" s="62" t="e">
        <f t="shared" si="214"/>
        <v>#VALUE!</v>
      </c>
      <c r="CB92" s="83" t="e">
        <f>IF(H92+Q92+Z92+AI92+AR92+BA92+BJ92+BS92+BR92+BI92+AZ92+AQ92+AH92+Y92+P92+G92&gt;0,0,IF((BZ92-CA92)&gt;=$G$4+$P$4+$Y$4+$AH$4+$AQ$4+$AZ$4+$BI$4+$BR$4+Summary!$P$8,$G$4+$P$4+$Y$4+$AH$4+$AQ$4+$AZ$4+$BI$4+$BR$4+Summary!$P$8,BZ92-CA92))</f>
        <v>#VALUE!</v>
      </c>
      <c r="CC92" s="62" t="e">
        <f t="shared" si="111"/>
        <v>#VALUE!</v>
      </c>
      <c r="CE92" s="44">
        <f t="shared" si="152"/>
        <v>87</v>
      </c>
      <c r="CF92" s="58">
        <f t="shared" si="181"/>
        <v>46935</v>
      </c>
      <c r="CG92" s="62" t="e">
        <f t="shared" si="153"/>
        <v>#VALUE!</v>
      </c>
      <c r="CH92" s="62">
        <f t="shared" si="215"/>
        <v>0</v>
      </c>
      <c r="CI92" s="62" t="e">
        <f t="shared" si="216"/>
        <v>#VALUE!</v>
      </c>
      <c r="CJ92" s="62" t="e">
        <f t="shared" si="217"/>
        <v>#VALUE!</v>
      </c>
      <c r="CK92" s="83" t="e">
        <f>IF(H92+Q92+Z92+AI92+AR92+BA92+BJ92+BS92+CB92+CA92+BR92+BI92+AZ92+AQ92+AH92+Y92+P92+G92&gt;0,0,IF((CI92-CJ92)&gt;=$G$4+$P$4+$Y$4+$AH$4+$AQ$4+$AZ$4+$BI$4+$BR$4+$CA$4+Summary!$P$8,$G$4+$P$4+$Y$4+$AH$4+$AQ$4+$AZ$4+$BI$4+$BR$4+$CA$4+Summary!$P$8,CI92-CJ92))</f>
        <v>#VALUE!</v>
      </c>
      <c r="CL92" s="62" t="e">
        <f t="shared" si="112"/>
        <v>#VALUE!</v>
      </c>
      <c r="CN92" s="44">
        <f t="shared" si="156"/>
        <v>87</v>
      </c>
      <c r="CO92" s="58">
        <f t="shared" si="183"/>
        <v>46935</v>
      </c>
      <c r="CP92" s="62" t="e">
        <f t="shared" si="113"/>
        <v>#VALUE!</v>
      </c>
      <c r="CQ92" s="62">
        <f t="shared" si="114"/>
        <v>0</v>
      </c>
      <c r="CR92" s="62" t="e">
        <f t="shared" si="115"/>
        <v>#VALUE!</v>
      </c>
      <c r="CS92" s="62" t="e">
        <f t="shared" si="116"/>
        <v>#VALUE!</v>
      </c>
      <c r="CT92" s="62" t="e">
        <f t="shared" si="117"/>
        <v>#VALUE!</v>
      </c>
      <c r="CU92" s="62" t="e">
        <f t="shared" si="118"/>
        <v>#VALUE!</v>
      </c>
      <c r="CV92" s="84">
        <f t="shared" si="218"/>
        <v>46935</v>
      </c>
    </row>
    <row r="93" spans="2:100" ht="20" customHeight="1" thickBot="1" x14ac:dyDescent="0.25">
      <c r="B93" s="44">
        <f t="shared" si="184"/>
        <v>88</v>
      </c>
      <c r="C93" s="58">
        <f t="shared" si="160"/>
        <v>46966</v>
      </c>
      <c r="D93" s="62">
        <f t="shared" si="185"/>
        <v>0</v>
      </c>
      <c r="E93" s="62">
        <f t="shared" si="186"/>
        <v>0</v>
      </c>
      <c r="F93" s="62">
        <f t="shared" si="187"/>
        <v>0</v>
      </c>
      <c r="G93" s="62">
        <f t="shared" si="188"/>
        <v>0</v>
      </c>
      <c r="H93" s="83">
        <f t="shared" si="189"/>
        <v>0</v>
      </c>
      <c r="I93" s="62">
        <f t="shared" si="190"/>
        <v>0</v>
      </c>
      <c r="K93" s="44">
        <f t="shared" si="159"/>
        <v>88</v>
      </c>
      <c r="L93" s="58">
        <f t="shared" si="165"/>
        <v>46966</v>
      </c>
      <c r="M93" s="62">
        <f t="shared" si="121"/>
        <v>0</v>
      </c>
      <c r="N93" s="62">
        <f t="shared" si="191"/>
        <v>0</v>
      </c>
      <c r="O93" s="62">
        <f t="shared" si="192"/>
        <v>0</v>
      </c>
      <c r="P93" s="62">
        <f t="shared" si="193"/>
        <v>0</v>
      </c>
      <c r="Q93" s="83">
        <f>IF(H93+G93&gt;0,0,IF((O93-P93)&gt;=$G$4+Summary!$P$8,$G$4+Summary!$P$8,O93-P93))</f>
        <v>0</v>
      </c>
      <c r="R93" s="62">
        <f t="shared" si="104"/>
        <v>0</v>
      </c>
      <c r="T93" s="44">
        <f t="shared" si="124"/>
        <v>88</v>
      </c>
      <c r="U93" s="58">
        <f t="shared" si="167"/>
        <v>46966</v>
      </c>
      <c r="V93" s="62">
        <f t="shared" si="125"/>
        <v>0</v>
      </c>
      <c r="W93" s="62">
        <f t="shared" si="194"/>
        <v>0</v>
      </c>
      <c r="X93" s="62">
        <f t="shared" si="195"/>
        <v>0</v>
      </c>
      <c r="Y93" s="62">
        <f t="shared" si="196"/>
        <v>0</v>
      </c>
      <c r="Z93" s="83">
        <f>IF(H93+Q93+P93+G93&gt;0,0,IF((X93-Y93)&gt;=$G$4+$P$4+Summary!$P$8,$G$4+$P$4+Summary!$P$8,X93-Y93))</f>
        <v>0</v>
      </c>
      <c r="AA93" s="62">
        <f t="shared" si="105"/>
        <v>0</v>
      </c>
      <c r="AC93" s="44">
        <f t="shared" si="128"/>
        <v>88</v>
      </c>
      <c r="AD93" s="58">
        <f t="shared" si="169"/>
        <v>46966</v>
      </c>
      <c r="AE93" s="62">
        <f t="shared" si="129"/>
        <v>0</v>
      </c>
      <c r="AF93" s="62">
        <f t="shared" si="197"/>
        <v>0</v>
      </c>
      <c r="AG93" s="62">
        <f t="shared" si="198"/>
        <v>0</v>
      </c>
      <c r="AH93" s="62">
        <f t="shared" si="199"/>
        <v>0</v>
      </c>
      <c r="AI93" s="83">
        <f>IF(H93+Q93+Z93+Y93+P93+G93&gt;0,0,IF((AG93-AH93)&gt;=$G$4+$P$4+$Y$4+Summary!$P$8,$G$4+$P$4+$Y$4+Summary!$P$8,AG93-AH93))</f>
        <v>0</v>
      </c>
      <c r="AJ93" s="62">
        <f t="shared" si="106"/>
        <v>0</v>
      </c>
      <c r="AL93" s="44">
        <f t="shared" si="132"/>
        <v>88</v>
      </c>
      <c r="AM93" s="58">
        <f t="shared" si="171"/>
        <v>46966</v>
      </c>
      <c r="AN93" s="62">
        <f t="shared" si="133"/>
        <v>0</v>
      </c>
      <c r="AO93" s="62">
        <f t="shared" si="200"/>
        <v>0</v>
      </c>
      <c r="AP93" s="62">
        <f t="shared" si="201"/>
        <v>0</v>
      </c>
      <c r="AQ93" s="62">
        <f t="shared" si="202"/>
        <v>0</v>
      </c>
      <c r="AR93" s="83">
        <f>IF(H93+Q93+Z93+AI93+AH93+Y93+P93+G93&gt;0,0,IF((AP93-AQ93)&gt;=$G$4+$P$4+$Y$4+$AH$4+Summary!$P$8,$G$4+$P$4+$Y$4+$AH$4+Summary!$P$8,AP93-AQ93))</f>
        <v>0</v>
      </c>
      <c r="AS93" s="62">
        <f t="shared" si="107"/>
        <v>0</v>
      </c>
      <c r="AU93" s="44">
        <f t="shared" si="136"/>
        <v>88</v>
      </c>
      <c r="AV93" s="58">
        <f t="shared" si="173"/>
        <v>46966</v>
      </c>
      <c r="AW93" s="62">
        <f t="shared" si="137"/>
        <v>0</v>
      </c>
      <c r="AX93" s="62">
        <f t="shared" si="203"/>
        <v>0</v>
      </c>
      <c r="AY93" s="62">
        <f t="shared" si="204"/>
        <v>0</v>
      </c>
      <c r="AZ93" s="62">
        <f t="shared" si="205"/>
        <v>0</v>
      </c>
      <c r="BA93" s="83">
        <f>IF(H93+Q93+Z93+AI93+AR93+AQ93+AH93+Y93+P93+G93&gt;0,0,IF((AY93-AZ93)&gt;=$G$4+$P$4+$Y$4+$AH$4+$AQ$4+Summary!$P$8,$G$4+$P$4+$Y$4+$AH$4+$AQ$4+Summary!$P$8,AY93-AZ93))</f>
        <v>0</v>
      </c>
      <c r="BB93" s="62">
        <f t="shared" si="108"/>
        <v>0</v>
      </c>
      <c r="BD93" s="44">
        <f t="shared" si="140"/>
        <v>88</v>
      </c>
      <c r="BE93" s="58">
        <f t="shared" si="175"/>
        <v>46966</v>
      </c>
      <c r="BF93" s="62" t="e">
        <f t="shared" si="141"/>
        <v>#VALUE!</v>
      </c>
      <c r="BG93" s="62">
        <f t="shared" si="206"/>
        <v>0</v>
      </c>
      <c r="BH93" s="62" t="e">
        <f t="shared" si="207"/>
        <v>#VALUE!</v>
      </c>
      <c r="BI93" s="62" t="e">
        <f t="shared" si="208"/>
        <v>#VALUE!</v>
      </c>
      <c r="BJ93" s="83" t="e">
        <f>IF(H93+Q93+Z93+AI93+AR93+BA93+AZ93+AQ93+AH93+Y93+P93+G93&gt;0,0,IF((BH93-BI93)&gt;=$G$4+$P$4+$Y$4+$AH$4+$AQ$4+$AZ$4+Summary!$P$8,$G$4+$P$4+$Y$4+$AH$4+$AQ$4+$AZ$4+Summary!$P$8,BH93-BI93))</f>
        <v>#VALUE!</v>
      </c>
      <c r="BK93" s="62" t="e">
        <f t="shared" si="109"/>
        <v>#VALUE!</v>
      </c>
      <c r="BM93" s="44">
        <f t="shared" si="144"/>
        <v>88</v>
      </c>
      <c r="BN93" s="58">
        <f t="shared" si="177"/>
        <v>46966</v>
      </c>
      <c r="BO93" s="62" t="e">
        <f t="shared" si="145"/>
        <v>#VALUE!</v>
      </c>
      <c r="BP93" s="62">
        <f t="shared" si="209"/>
        <v>0</v>
      </c>
      <c r="BQ93" s="62" t="e">
        <f t="shared" si="210"/>
        <v>#VALUE!</v>
      </c>
      <c r="BR93" s="62" t="e">
        <f t="shared" si="211"/>
        <v>#VALUE!</v>
      </c>
      <c r="BS93" s="83" t="e">
        <f>IF(H93+Q93+Z93+AI93+AR93+BA93+BJ93+BI93+AZ93+AQ93+AH93+Y93+P93+G93&gt;0,0,IF((BQ93-BR93)&gt;=$G$4+$P$4+$Y$4+$AH$4+$AQ$4+$AZ$4+$BI$4+Summary!$P$8,$G$4+$P$4+$Y$4+$AH$4+$AQ$4+$AZ$4+$BI$4+Summary!$P$8,BQ93-BR93))</f>
        <v>#VALUE!</v>
      </c>
      <c r="BT93" s="62" t="e">
        <f t="shared" si="110"/>
        <v>#VALUE!</v>
      </c>
      <c r="BV93" s="44">
        <f t="shared" si="148"/>
        <v>88</v>
      </c>
      <c r="BW93" s="58">
        <f t="shared" si="179"/>
        <v>46966</v>
      </c>
      <c r="BX93" s="62" t="e">
        <f t="shared" si="149"/>
        <v>#VALUE!</v>
      </c>
      <c r="BY93" s="62">
        <f t="shared" si="212"/>
        <v>0</v>
      </c>
      <c r="BZ93" s="62" t="e">
        <f t="shared" si="213"/>
        <v>#VALUE!</v>
      </c>
      <c r="CA93" s="62" t="e">
        <f t="shared" si="214"/>
        <v>#VALUE!</v>
      </c>
      <c r="CB93" s="83" t="e">
        <f>IF(H93+Q93+Z93+AI93+AR93+BA93+BJ93+BS93+BR93+BI93+AZ93+AQ93+AH93+Y93+P93+G93&gt;0,0,IF((BZ93-CA93)&gt;=$G$4+$P$4+$Y$4+$AH$4+$AQ$4+$AZ$4+$BI$4+$BR$4+Summary!$P$8,$G$4+$P$4+$Y$4+$AH$4+$AQ$4+$AZ$4+$BI$4+$BR$4+Summary!$P$8,BZ93-CA93))</f>
        <v>#VALUE!</v>
      </c>
      <c r="CC93" s="62" t="e">
        <f t="shared" si="111"/>
        <v>#VALUE!</v>
      </c>
      <c r="CE93" s="44">
        <f t="shared" si="152"/>
        <v>88</v>
      </c>
      <c r="CF93" s="58">
        <f t="shared" si="181"/>
        <v>46966</v>
      </c>
      <c r="CG93" s="62" t="e">
        <f t="shared" si="153"/>
        <v>#VALUE!</v>
      </c>
      <c r="CH93" s="62">
        <f t="shared" si="215"/>
        <v>0</v>
      </c>
      <c r="CI93" s="62" t="e">
        <f t="shared" si="216"/>
        <v>#VALUE!</v>
      </c>
      <c r="CJ93" s="62" t="e">
        <f t="shared" si="217"/>
        <v>#VALUE!</v>
      </c>
      <c r="CK93" s="83" t="e">
        <f>IF(H93+Q93+Z93+AI93+AR93+BA93+BJ93+BS93+CB93+CA93+BR93+BI93+AZ93+AQ93+AH93+Y93+P93+G93&gt;0,0,IF((CI93-CJ93)&gt;=$G$4+$P$4+$Y$4+$AH$4+$AQ$4+$AZ$4+$BI$4+$BR$4+$CA$4+Summary!$P$8,$G$4+$P$4+$Y$4+$AH$4+$AQ$4+$AZ$4+$BI$4+$BR$4+$CA$4+Summary!$P$8,CI93-CJ93))</f>
        <v>#VALUE!</v>
      </c>
      <c r="CL93" s="62" t="e">
        <f t="shared" si="112"/>
        <v>#VALUE!</v>
      </c>
      <c r="CN93" s="44">
        <f t="shared" si="156"/>
        <v>88</v>
      </c>
      <c r="CO93" s="58">
        <f t="shared" si="183"/>
        <v>46966</v>
      </c>
      <c r="CP93" s="62" t="e">
        <f t="shared" si="113"/>
        <v>#VALUE!</v>
      </c>
      <c r="CQ93" s="62">
        <f t="shared" si="114"/>
        <v>0</v>
      </c>
      <c r="CR93" s="62" t="e">
        <f t="shared" si="115"/>
        <v>#VALUE!</v>
      </c>
      <c r="CS93" s="62" t="e">
        <f t="shared" si="116"/>
        <v>#VALUE!</v>
      </c>
      <c r="CT93" s="62" t="e">
        <f t="shared" si="117"/>
        <v>#VALUE!</v>
      </c>
      <c r="CU93" s="62" t="e">
        <f t="shared" si="118"/>
        <v>#VALUE!</v>
      </c>
      <c r="CV93" s="84">
        <f t="shared" si="218"/>
        <v>46966</v>
      </c>
    </row>
    <row r="94" spans="2:100" ht="20" customHeight="1" thickBot="1" x14ac:dyDescent="0.25">
      <c r="B94" s="44">
        <f t="shared" si="184"/>
        <v>89</v>
      </c>
      <c r="C94" s="58">
        <f t="shared" si="160"/>
        <v>46997</v>
      </c>
      <c r="D94" s="62">
        <f t="shared" si="185"/>
        <v>0</v>
      </c>
      <c r="E94" s="62">
        <f t="shared" si="186"/>
        <v>0</v>
      </c>
      <c r="F94" s="62">
        <f t="shared" si="187"/>
        <v>0</v>
      </c>
      <c r="G94" s="62">
        <f t="shared" si="188"/>
        <v>0</v>
      </c>
      <c r="H94" s="83">
        <f t="shared" si="189"/>
        <v>0</v>
      </c>
      <c r="I94" s="62">
        <f t="shared" si="190"/>
        <v>0</v>
      </c>
      <c r="K94" s="44">
        <f t="shared" si="159"/>
        <v>89</v>
      </c>
      <c r="L94" s="58">
        <f t="shared" si="165"/>
        <v>46997</v>
      </c>
      <c r="M94" s="62">
        <f t="shared" si="121"/>
        <v>0</v>
      </c>
      <c r="N94" s="62">
        <f t="shared" si="191"/>
        <v>0</v>
      </c>
      <c r="O94" s="62">
        <f t="shared" si="192"/>
        <v>0</v>
      </c>
      <c r="P94" s="62">
        <f t="shared" si="193"/>
        <v>0</v>
      </c>
      <c r="Q94" s="83">
        <f>IF(H94+G94&gt;0,0,IF((O94-P94)&gt;=$G$4+Summary!$P$8,$G$4+Summary!$P$8,O94-P94))</f>
        <v>0</v>
      </c>
      <c r="R94" s="62">
        <f t="shared" si="104"/>
        <v>0</v>
      </c>
      <c r="T94" s="44">
        <f t="shared" si="124"/>
        <v>89</v>
      </c>
      <c r="U94" s="58">
        <f t="shared" si="167"/>
        <v>46997</v>
      </c>
      <c r="V94" s="62">
        <f t="shared" si="125"/>
        <v>0</v>
      </c>
      <c r="W94" s="62">
        <f t="shared" si="194"/>
        <v>0</v>
      </c>
      <c r="X94" s="62">
        <f t="shared" si="195"/>
        <v>0</v>
      </c>
      <c r="Y94" s="62">
        <f t="shared" si="196"/>
        <v>0</v>
      </c>
      <c r="Z94" s="83">
        <f>IF(H94+Q94+P94+G94&gt;0,0,IF((X94-Y94)&gt;=$G$4+$P$4+Summary!$P$8,$G$4+$P$4+Summary!$P$8,X94-Y94))</f>
        <v>0</v>
      </c>
      <c r="AA94" s="62">
        <f t="shared" si="105"/>
        <v>0</v>
      </c>
      <c r="AC94" s="44">
        <f t="shared" si="128"/>
        <v>89</v>
      </c>
      <c r="AD94" s="58">
        <f t="shared" si="169"/>
        <v>46997</v>
      </c>
      <c r="AE94" s="62">
        <f t="shared" si="129"/>
        <v>0</v>
      </c>
      <c r="AF94" s="62">
        <f t="shared" si="197"/>
        <v>0</v>
      </c>
      <c r="AG94" s="62">
        <f t="shared" si="198"/>
        <v>0</v>
      </c>
      <c r="AH94" s="62">
        <f t="shared" si="199"/>
        <v>0</v>
      </c>
      <c r="AI94" s="83">
        <f>IF(H94+Q94+Z94+Y94+P94+G94&gt;0,0,IF((AG94-AH94)&gt;=$G$4+$P$4+$Y$4+Summary!$P$8,$G$4+$P$4+$Y$4+Summary!$P$8,AG94-AH94))</f>
        <v>0</v>
      </c>
      <c r="AJ94" s="62">
        <f t="shared" si="106"/>
        <v>0</v>
      </c>
      <c r="AL94" s="44">
        <f t="shared" si="132"/>
        <v>89</v>
      </c>
      <c r="AM94" s="58">
        <f t="shared" si="171"/>
        <v>46997</v>
      </c>
      <c r="AN94" s="62">
        <f t="shared" si="133"/>
        <v>0</v>
      </c>
      <c r="AO94" s="62">
        <f t="shared" si="200"/>
        <v>0</v>
      </c>
      <c r="AP94" s="62">
        <f t="shared" si="201"/>
        <v>0</v>
      </c>
      <c r="AQ94" s="62">
        <f t="shared" si="202"/>
        <v>0</v>
      </c>
      <c r="AR94" s="83">
        <f>IF(H94+Q94+Z94+AI94+AH94+Y94+P94+G94&gt;0,0,IF((AP94-AQ94)&gt;=$G$4+$P$4+$Y$4+$AH$4+Summary!$P$8,$G$4+$P$4+$Y$4+$AH$4+Summary!$P$8,AP94-AQ94))</f>
        <v>0</v>
      </c>
      <c r="AS94" s="62">
        <f t="shared" si="107"/>
        <v>0</v>
      </c>
      <c r="AU94" s="44">
        <f t="shared" si="136"/>
        <v>89</v>
      </c>
      <c r="AV94" s="58">
        <f t="shared" si="173"/>
        <v>46997</v>
      </c>
      <c r="AW94" s="62">
        <f t="shared" si="137"/>
        <v>0</v>
      </c>
      <c r="AX94" s="62">
        <f t="shared" si="203"/>
        <v>0</v>
      </c>
      <c r="AY94" s="62">
        <f t="shared" si="204"/>
        <v>0</v>
      </c>
      <c r="AZ94" s="62">
        <f t="shared" si="205"/>
        <v>0</v>
      </c>
      <c r="BA94" s="83">
        <f>IF(H94+Q94+Z94+AI94+AR94+AQ94+AH94+Y94+P94+G94&gt;0,0,IF((AY94-AZ94)&gt;=$G$4+$P$4+$Y$4+$AH$4+$AQ$4+Summary!$P$8,$G$4+$P$4+$Y$4+$AH$4+$AQ$4+Summary!$P$8,AY94-AZ94))</f>
        <v>0</v>
      </c>
      <c r="BB94" s="62">
        <f t="shared" si="108"/>
        <v>0</v>
      </c>
      <c r="BD94" s="44">
        <f t="shared" si="140"/>
        <v>89</v>
      </c>
      <c r="BE94" s="58">
        <f t="shared" si="175"/>
        <v>46997</v>
      </c>
      <c r="BF94" s="62" t="e">
        <f t="shared" si="141"/>
        <v>#VALUE!</v>
      </c>
      <c r="BG94" s="62">
        <f t="shared" si="206"/>
        <v>0</v>
      </c>
      <c r="BH94" s="62" t="e">
        <f t="shared" si="207"/>
        <v>#VALUE!</v>
      </c>
      <c r="BI94" s="62" t="e">
        <f t="shared" si="208"/>
        <v>#VALUE!</v>
      </c>
      <c r="BJ94" s="83" t="e">
        <f>IF(H94+Q94+Z94+AI94+AR94+BA94+AZ94+AQ94+AH94+Y94+P94+G94&gt;0,0,IF((BH94-BI94)&gt;=$G$4+$P$4+$Y$4+$AH$4+$AQ$4+$AZ$4+Summary!$P$8,$G$4+$P$4+$Y$4+$AH$4+$AQ$4+$AZ$4+Summary!$P$8,BH94-BI94))</f>
        <v>#VALUE!</v>
      </c>
      <c r="BK94" s="62" t="e">
        <f t="shared" si="109"/>
        <v>#VALUE!</v>
      </c>
      <c r="BM94" s="44">
        <f t="shared" si="144"/>
        <v>89</v>
      </c>
      <c r="BN94" s="58">
        <f t="shared" si="177"/>
        <v>46997</v>
      </c>
      <c r="BO94" s="62" t="e">
        <f t="shared" si="145"/>
        <v>#VALUE!</v>
      </c>
      <c r="BP94" s="62">
        <f t="shared" si="209"/>
        <v>0</v>
      </c>
      <c r="BQ94" s="62" t="e">
        <f t="shared" si="210"/>
        <v>#VALUE!</v>
      </c>
      <c r="BR94" s="62" t="e">
        <f t="shared" si="211"/>
        <v>#VALUE!</v>
      </c>
      <c r="BS94" s="83" t="e">
        <f>IF(H94+Q94+Z94+AI94+AR94+BA94+BJ94+BI94+AZ94+AQ94+AH94+Y94+P94+G94&gt;0,0,IF((BQ94-BR94)&gt;=$G$4+$P$4+$Y$4+$AH$4+$AQ$4+$AZ$4+$BI$4+Summary!$P$8,$G$4+$P$4+$Y$4+$AH$4+$AQ$4+$AZ$4+$BI$4+Summary!$P$8,BQ94-BR94))</f>
        <v>#VALUE!</v>
      </c>
      <c r="BT94" s="62" t="e">
        <f t="shared" si="110"/>
        <v>#VALUE!</v>
      </c>
      <c r="BV94" s="44">
        <f t="shared" si="148"/>
        <v>89</v>
      </c>
      <c r="BW94" s="58">
        <f t="shared" si="179"/>
        <v>46997</v>
      </c>
      <c r="BX94" s="62" t="e">
        <f t="shared" si="149"/>
        <v>#VALUE!</v>
      </c>
      <c r="BY94" s="62">
        <f t="shared" si="212"/>
        <v>0</v>
      </c>
      <c r="BZ94" s="62" t="e">
        <f t="shared" si="213"/>
        <v>#VALUE!</v>
      </c>
      <c r="CA94" s="62" t="e">
        <f t="shared" si="214"/>
        <v>#VALUE!</v>
      </c>
      <c r="CB94" s="83" t="e">
        <f>IF(H94+Q94+Z94+AI94+AR94+BA94+BJ94+BS94+BR94+BI94+AZ94+AQ94+AH94+Y94+P94+G94&gt;0,0,IF((BZ94-CA94)&gt;=$G$4+$P$4+$Y$4+$AH$4+$AQ$4+$AZ$4+$BI$4+$BR$4+Summary!$P$8,$G$4+$P$4+$Y$4+$AH$4+$AQ$4+$AZ$4+$BI$4+$BR$4+Summary!$P$8,BZ94-CA94))</f>
        <v>#VALUE!</v>
      </c>
      <c r="CC94" s="62" t="e">
        <f t="shared" si="111"/>
        <v>#VALUE!</v>
      </c>
      <c r="CE94" s="44">
        <f t="shared" si="152"/>
        <v>89</v>
      </c>
      <c r="CF94" s="58">
        <f t="shared" si="181"/>
        <v>46997</v>
      </c>
      <c r="CG94" s="62" t="e">
        <f t="shared" si="153"/>
        <v>#VALUE!</v>
      </c>
      <c r="CH94" s="62">
        <f t="shared" si="215"/>
        <v>0</v>
      </c>
      <c r="CI94" s="62" t="e">
        <f t="shared" si="216"/>
        <v>#VALUE!</v>
      </c>
      <c r="CJ94" s="62" t="e">
        <f t="shared" si="217"/>
        <v>#VALUE!</v>
      </c>
      <c r="CK94" s="83" t="e">
        <f>IF(H94+Q94+Z94+AI94+AR94+BA94+BJ94+BS94+CB94+CA94+BR94+BI94+AZ94+AQ94+AH94+Y94+P94+G94&gt;0,0,IF((CI94-CJ94)&gt;=$G$4+$P$4+$Y$4+$AH$4+$AQ$4+$AZ$4+$BI$4+$BR$4+$CA$4+Summary!$P$8,$G$4+$P$4+$Y$4+$AH$4+$AQ$4+$AZ$4+$BI$4+$BR$4+$CA$4+Summary!$P$8,CI94-CJ94))</f>
        <v>#VALUE!</v>
      </c>
      <c r="CL94" s="62" t="e">
        <f t="shared" si="112"/>
        <v>#VALUE!</v>
      </c>
      <c r="CN94" s="44">
        <f t="shared" si="156"/>
        <v>89</v>
      </c>
      <c r="CO94" s="58">
        <f t="shared" si="183"/>
        <v>46997</v>
      </c>
      <c r="CP94" s="62" t="e">
        <f t="shared" si="113"/>
        <v>#VALUE!</v>
      </c>
      <c r="CQ94" s="62">
        <f t="shared" si="114"/>
        <v>0</v>
      </c>
      <c r="CR94" s="62" t="e">
        <f t="shared" si="115"/>
        <v>#VALUE!</v>
      </c>
      <c r="CS94" s="62" t="e">
        <f t="shared" si="116"/>
        <v>#VALUE!</v>
      </c>
      <c r="CT94" s="62" t="e">
        <f t="shared" si="117"/>
        <v>#VALUE!</v>
      </c>
      <c r="CU94" s="62" t="e">
        <f t="shared" si="118"/>
        <v>#VALUE!</v>
      </c>
      <c r="CV94" s="84">
        <f t="shared" si="218"/>
        <v>46997</v>
      </c>
    </row>
    <row r="95" spans="2:100" ht="20" customHeight="1" thickBot="1" x14ac:dyDescent="0.25">
      <c r="B95" s="44">
        <f t="shared" si="184"/>
        <v>90</v>
      </c>
      <c r="C95" s="58">
        <f t="shared" si="160"/>
        <v>47027</v>
      </c>
      <c r="D95" s="62">
        <f t="shared" si="185"/>
        <v>0</v>
      </c>
      <c r="E95" s="62">
        <f t="shared" si="186"/>
        <v>0</v>
      </c>
      <c r="F95" s="62">
        <f t="shared" si="187"/>
        <v>0</v>
      </c>
      <c r="G95" s="62">
        <f t="shared" si="188"/>
        <v>0</v>
      </c>
      <c r="H95" s="83">
        <f t="shared" si="189"/>
        <v>0</v>
      </c>
      <c r="I95" s="62">
        <f t="shared" si="190"/>
        <v>0</v>
      </c>
      <c r="K95" s="44">
        <f t="shared" si="159"/>
        <v>90</v>
      </c>
      <c r="L95" s="58">
        <f t="shared" si="165"/>
        <v>47027</v>
      </c>
      <c r="M95" s="62">
        <f t="shared" si="121"/>
        <v>0</v>
      </c>
      <c r="N95" s="62">
        <f t="shared" si="191"/>
        <v>0</v>
      </c>
      <c r="O95" s="62">
        <f t="shared" si="192"/>
        <v>0</v>
      </c>
      <c r="P95" s="62">
        <f t="shared" si="193"/>
        <v>0</v>
      </c>
      <c r="Q95" s="83">
        <f>IF(H95+G95&gt;0,0,IF((O95-P95)&gt;=$G$4+Summary!$P$8,$G$4+Summary!$P$8,O95-P95))</f>
        <v>0</v>
      </c>
      <c r="R95" s="62">
        <f t="shared" si="104"/>
        <v>0</v>
      </c>
      <c r="T95" s="44">
        <f t="shared" si="124"/>
        <v>90</v>
      </c>
      <c r="U95" s="58">
        <f t="shared" si="167"/>
        <v>47027</v>
      </c>
      <c r="V95" s="62">
        <f t="shared" si="125"/>
        <v>0</v>
      </c>
      <c r="W95" s="62">
        <f t="shared" si="194"/>
        <v>0</v>
      </c>
      <c r="X95" s="62">
        <f t="shared" si="195"/>
        <v>0</v>
      </c>
      <c r="Y95" s="62">
        <f t="shared" si="196"/>
        <v>0</v>
      </c>
      <c r="Z95" s="83">
        <f>IF(H95+Q95+P95+G95&gt;0,0,IF((X95-Y95)&gt;=$G$4+$P$4+Summary!$P$8,$G$4+$P$4+Summary!$P$8,X95-Y95))</f>
        <v>0</v>
      </c>
      <c r="AA95" s="62">
        <f t="shared" si="105"/>
        <v>0</v>
      </c>
      <c r="AC95" s="44">
        <f t="shared" si="128"/>
        <v>90</v>
      </c>
      <c r="AD95" s="58">
        <f t="shared" si="169"/>
        <v>47027</v>
      </c>
      <c r="AE95" s="62">
        <f t="shared" si="129"/>
        <v>0</v>
      </c>
      <c r="AF95" s="62">
        <f t="shared" si="197"/>
        <v>0</v>
      </c>
      <c r="AG95" s="62">
        <f t="shared" si="198"/>
        <v>0</v>
      </c>
      <c r="AH95" s="62">
        <f t="shared" si="199"/>
        <v>0</v>
      </c>
      <c r="AI95" s="83">
        <f>IF(H95+Q95+Z95+Y95+P95+G95&gt;0,0,IF((AG95-AH95)&gt;=$G$4+$P$4+$Y$4+Summary!$P$8,$G$4+$P$4+$Y$4+Summary!$P$8,AG95-AH95))</f>
        <v>0</v>
      </c>
      <c r="AJ95" s="62">
        <f t="shared" si="106"/>
        <v>0</v>
      </c>
      <c r="AL95" s="44">
        <f t="shared" si="132"/>
        <v>90</v>
      </c>
      <c r="AM95" s="58">
        <f t="shared" si="171"/>
        <v>47027</v>
      </c>
      <c r="AN95" s="62">
        <f t="shared" si="133"/>
        <v>0</v>
      </c>
      <c r="AO95" s="62">
        <f t="shared" si="200"/>
        <v>0</v>
      </c>
      <c r="AP95" s="62">
        <f t="shared" si="201"/>
        <v>0</v>
      </c>
      <c r="AQ95" s="62">
        <f t="shared" si="202"/>
        <v>0</v>
      </c>
      <c r="AR95" s="83">
        <f>IF(H95+Q95+Z95+AI95+AH95+Y95+P95+G95&gt;0,0,IF((AP95-AQ95)&gt;=$G$4+$P$4+$Y$4+$AH$4+Summary!$P$8,$G$4+$P$4+$Y$4+$AH$4+Summary!$P$8,AP95-AQ95))</f>
        <v>0</v>
      </c>
      <c r="AS95" s="62">
        <f t="shared" si="107"/>
        <v>0</v>
      </c>
      <c r="AU95" s="44">
        <f t="shared" si="136"/>
        <v>90</v>
      </c>
      <c r="AV95" s="58">
        <f t="shared" si="173"/>
        <v>47027</v>
      </c>
      <c r="AW95" s="62">
        <f t="shared" si="137"/>
        <v>0</v>
      </c>
      <c r="AX95" s="62">
        <f t="shared" si="203"/>
        <v>0</v>
      </c>
      <c r="AY95" s="62">
        <f t="shared" si="204"/>
        <v>0</v>
      </c>
      <c r="AZ95" s="62">
        <f t="shared" si="205"/>
        <v>0</v>
      </c>
      <c r="BA95" s="83">
        <f>IF(H95+Q95+Z95+AI95+AR95+AQ95+AH95+Y95+P95+G95&gt;0,0,IF((AY95-AZ95)&gt;=$G$4+$P$4+$Y$4+$AH$4+$AQ$4+Summary!$P$8,$G$4+$P$4+$Y$4+$AH$4+$AQ$4+Summary!$P$8,AY95-AZ95))</f>
        <v>0</v>
      </c>
      <c r="BB95" s="62">
        <f t="shared" si="108"/>
        <v>0</v>
      </c>
      <c r="BD95" s="44">
        <f t="shared" si="140"/>
        <v>90</v>
      </c>
      <c r="BE95" s="58">
        <f t="shared" si="175"/>
        <v>47027</v>
      </c>
      <c r="BF95" s="62" t="e">
        <f t="shared" si="141"/>
        <v>#VALUE!</v>
      </c>
      <c r="BG95" s="62">
        <f t="shared" si="206"/>
        <v>0</v>
      </c>
      <c r="BH95" s="62" t="e">
        <f t="shared" si="207"/>
        <v>#VALUE!</v>
      </c>
      <c r="BI95" s="62" t="e">
        <f t="shared" si="208"/>
        <v>#VALUE!</v>
      </c>
      <c r="BJ95" s="83" t="e">
        <f>IF(H95+Q95+Z95+AI95+AR95+BA95+AZ95+AQ95+AH95+Y95+P95+G95&gt;0,0,IF((BH95-BI95)&gt;=$G$4+$P$4+$Y$4+$AH$4+$AQ$4+$AZ$4+Summary!$P$8,$G$4+$P$4+$Y$4+$AH$4+$AQ$4+$AZ$4+Summary!$P$8,BH95-BI95))</f>
        <v>#VALUE!</v>
      </c>
      <c r="BK95" s="62" t="e">
        <f t="shared" si="109"/>
        <v>#VALUE!</v>
      </c>
      <c r="BM95" s="44">
        <f t="shared" si="144"/>
        <v>90</v>
      </c>
      <c r="BN95" s="58">
        <f t="shared" si="177"/>
        <v>47027</v>
      </c>
      <c r="BO95" s="62" t="e">
        <f t="shared" si="145"/>
        <v>#VALUE!</v>
      </c>
      <c r="BP95" s="62">
        <f t="shared" si="209"/>
        <v>0</v>
      </c>
      <c r="BQ95" s="62" t="e">
        <f t="shared" si="210"/>
        <v>#VALUE!</v>
      </c>
      <c r="BR95" s="62" t="e">
        <f t="shared" si="211"/>
        <v>#VALUE!</v>
      </c>
      <c r="BS95" s="83" t="e">
        <f>IF(H95+Q95+Z95+AI95+AR95+BA95+BJ95+BI95+AZ95+AQ95+AH95+Y95+P95+G95&gt;0,0,IF((BQ95-BR95)&gt;=$G$4+$P$4+$Y$4+$AH$4+$AQ$4+$AZ$4+$BI$4+Summary!$P$8,$G$4+$P$4+$Y$4+$AH$4+$AQ$4+$AZ$4+$BI$4+Summary!$P$8,BQ95-BR95))</f>
        <v>#VALUE!</v>
      </c>
      <c r="BT95" s="62" t="e">
        <f t="shared" si="110"/>
        <v>#VALUE!</v>
      </c>
      <c r="BV95" s="44">
        <f t="shared" si="148"/>
        <v>90</v>
      </c>
      <c r="BW95" s="58">
        <f t="shared" si="179"/>
        <v>47027</v>
      </c>
      <c r="BX95" s="62" t="e">
        <f t="shared" si="149"/>
        <v>#VALUE!</v>
      </c>
      <c r="BY95" s="62">
        <f t="shared" si="212"/>
        <v>0</v>
      </c>
      <c r="BZ95" s="62" t="e">
        <f t="shared" si="213"/>
        <v>#VALUE!</v>
      </c>
      <c r="CA95" s="62" t="e">
        <f t="shared" si="214"/>
        <v>#VALUE!</v>
      </c>
      <c r="CB95" s="83" t="e">
        <f>IF(H95+Q95+Z95+AI95+AR95+BA95+BJ95+BS95+BR95+BI95+AZ95+AQ95+AH95+Y95+P95+G95&gt;0,0,IF((BZ95-CA95)&gt;=$G$4+$P$4+$Y$4+$AH$4+$AQ$4+$AZ$4+$BI$4+$BR$4+Summary!$P$8,$G$4+$P$4+$Y$4+$AH$4+$AQ$4+$AZ$4+$BI$4+$BR$4+Summary!$P$8,BZ95-CA95))</f>
        <v>#VALUE!</v>
      </c>
      <c r="CC95" s="62" t="e">
        <f t="shared" si="111"/>
        <v>#VALUE!</v>
      </c>
      <c r="CE95" s="44">
        <f t="shared" si="152"/>
        <v>90</v>
      </c>
      <c r="CF95" s="58">
        <f t="shared" si="181"/>
        <v>47027</v>
      </c>
      <c r="CG95" s="62" t="e">
        <f t="shared" si="153"/>
        <v>#VALUE!</v>
      </c>
      <c r="CH95" s="62">
        <f t="shared" si="215"/>
        <v>0</v>
      </c>
      <c r="CI95" s="62" t="e">
        <f t="shared" si="216"/>
        <v>#VALUE!</v>
      </c>
      <c r="CJ95" s="62" t="e">
        <f t="shared" si="217"/>
        <v>#VALUE!</v>
      </c>
      <c r="CK95" s="83" t="e">
        <f>IF(H95+Q95+Z95+AI95+AR95+BA95+BJ95+BS95+CB95+CA95+BR95+BI95+AZ95+AQ95+AH95+Y95+P95+G95&gt;0,0,IF((CI95-CJ95)&gt;=$G$4+$P$4+$Y$4+$AH$4+$AQ$4+$AZ$4+$BI$4+$BR$4+$CA$4+Summary!$P$8,$G$4+$P$4+$Y$4+$AH$4+$AQ$4+$AZ$4+$BI$4+$BR$4+$CA$4+Summary!$P$8,CI95-CJ95))</f>
        <v>#VALUE!</v>
      </c>
      <c r="CL95" s="62" t="e">
        <f t="shared" si="112"/>
        <v>#VALUE!</v>
      </c>
      <c r="CN95" s="44">
        <f t="shared" si="156"/>
        <v>90</v>
      </c>
      <c r="CO95" s="58">
        <f t="shared" si="183"/>
        <v>47027</v>
      </c>
      <c r="CP95" s="62" t="e">
        <f t="shared" si="113"/>
        <v>#VALUE!</v>
      </c>
      <c r="CQ95" s="62">
        <f t="shared" si="114"/>
        <v>0</v>
      </c>
      <c r="CR95" s="62" t="e">
        <f t="shared" si="115"/>
        <v>#VALUE!</v>
      </c>
      <c r="CS95" s="62" t="e">
        <f t="shared" si="116"/>
        <v>#VALUE!</v>
      </c>
      <c r="CT95" s="62" t="e">
        <f t="shared" si="117"/>
        <v>#VALUE!</v>
      </c>
      <c r="CU95" s="62" t="e">
        <f t="shared" si="118"/>
        <v>#VALUE!</v>
      </c>
      <c r="CV95" s="84">
        <f t="shared" si="218"/>
        <v>47027</v>
      </c>
    </row>
    <row r="96" spans="2:100" ht="20" customHeight="1" thickBot="1" x14ac:dyDescent="0.25">
      <c r="B96" s="44">
        <f t="shared" si="184"/>
        <v>91</v>
      </c>
      <c r="C96" s="58">
        <f t="shared" si="160"/>
        <v>47058</v>
      </c>
      <c r="D96" s="62">
        <f t="shared" si="185"/>
        <v>0</v>
      </c>
      <c r="E96" s="62">
        <f t="shared" si="186"/>
        <v>0</v>
      </c>
      <c r="F96" s="62">
        <f t="shared" si="187"/>
        <v>0</v>
      </c>
      <c r="G96" s="62">
        <f t="shared" si="188"/>
        <v>0</v>
      </c>
      <c r="H96" s="83">
        <f t="shared" si="189"/>
        <v>0</v>
      </c>
      <c r="I96" s="62">
        <f t="shared" si="190"/>
        <v>0</v>
      </c>
      <c r="K96" s="44">
        <f t="shared" si="159"/>
        <v>91</v>
      </c>
      <c r="L96" s="58">
        <f t="shared" si="165"/>
        <v>47058</v>
      </c>
      <c r="M96" s="62">
        <f t="shared" si="121"/>
        <v>0</v>
      </c>
      <c r="N96" s="62">
        <f t="shared" si="191"/>
        <v>0</v>
      </c>
      <c r="O96" s="62">
        <f t="shared" si="192"/>
        <v>0</v>
      </c>
      <c r="P96" s="62">
        <f t="shared" si="193"/>
        <v>0</v>
      </c>
      <c r="Q96" s="83">
        <f>IF(H96+G96&gt;0,0,IF((O96-P96)&gt;=$G$4+Summary!$P$8,$G$4+Summary!$P$8,O96-P96))</f>
        <v>0</v>
      </c>
      <c r="R96" s="62">
        <f t="shared" si="104"/>
        <v>0</v>
      </c>
      <c r="T96" s="44">
        <f t="shared" si="124"/>
        <v>91</v>
      </c>
      <c r="U96" s="58">
        <f t="shared" si="167"/>
        <v>47058</v>
      </c>
      <c r="V96" s="62">
        <f t="shared" si="125"/>
        <v>0</v>
      </c>
      <c r="W96" s="62">
        <f t="shared" si="194"/>
        <v>0</v>
      </c>
      <c r="X96" s="62">
        <f t="shared" si="195"/>
        <v>0</v>
      </c>
      <c r="Y96" s="62">
        <f t="shared" si="196"/>
        <v>0</v>
      </c>
      <c r="Z96" s="83">
        <f>IF(H96+Q96+P96+G96&gt;0,0,IF((X96-Y96)&gt;=$G$4+$P$4+Summary!$P$8,$G$4+$P$4+Summary!$P$8,X96-Y96))</f>
        <v>0</v>
      </c>
      <c r="AA96" s="62">
        <f t="shared" si="105"/>
        <v>0</v>
      </c>
      <c r="AC96" s="44">
        <f t="shared" si="128"/>
        <v>91</v>
      </c>
      <c r="AD96" s="58">
        <f t="shared" si="169"/>
        <v>47058</v>
      </c>
      <c r="AE96" s="62">
        <f t="shared" si="129"/>
        <v>0</v>
      </c>
      <c r="AF96" s="62">
        <f t="shared" si="197"/>
        <v>0</v>
      </c>
      <c r="AG96" s="62">
        <f t="shared" si="198"/>
        <v>0</v>
      </c>
      <c r="AH96" s="62">
        <f t="shared" si="199"/>
        <v>0</v>
      </c>
      <c r="AI96" s="83">
        <f>IF(H96+Q96+Z96+Y96+P96+G96&gt;0,0,IF((AG96-AH96)&gt;=$G$4+$P$4+$Y$4+Summary!$P$8,$G$4+$P$4+$Y$4+Summary!$P$8,AG96-AH96))</f>
        <v>0</v>
      </c>
      <c r="AJ96" s="62">
        <f t="shared" si="106"/>
        <v>0</v>
      </c>
      <c r="AL96" s="44">
        <f t="shared" si="132"/>
        <v>91</v>
      </c>
      <c r="AM96" s="58">
        <f t="shared" si="171"/>
        <v>47058</v>
      </c>
      <c r="AN96" s="62">
        <f t="shared" si="133"/>
        <v>0</v>
      </c>
      <c r="AO96" s="62">
        <f t="shared" si="200"/>
        <v>0</v>
      </c>
      <c r="AP96" s="62">
        <f t="shared" si="201"/>
        <v>0</v>
      </c>
      <c r="AQ96" s="62">
        <f t="shared" si="202"/>
        <v>0</v>
      </c>
      <c r="AR96" s="83">
        <f>IF(H96+Q96+Z96+AI96+AH96+Y96+P96+G96&gt;0,0,IF((AP96-AQ96)&gt;=$G$4+$P$4+$Y$4+$AH$4+Summary!$P$8,$G$4+$P$4+$Y$4+$AH$4+Summary!$P$8,AP96-AQ96))</f>
        <v>0</v>
      </c>
      <c r="AS96" s="62">
        <f t="shared" si="107"/>
        <v>0</v>
      </c>
      <c r="AU96" s="44">
        <f t="shared" si="136"/>
        <v>91</v>
      </c>
      <c r="AV96" s="58">
        <f t="shared" si="173"/>
        <v>47058</v>
      </c>
      <c r="AW96" s="62">
        <f t="shared" si="137"/>
        <v>0</v>
      </c>
      <c r="AX96" s="62">
        <f t="shared" si="203"/>
        <v>0</v>
      </c>
      <c r="AY96" s="62">
        <f t="shared" si="204"/>
        <v>0</v>
      </c>
      <c r="AZ96" s="62">
        <f t="shared" si="205"/>
        <v>0</v>
      </c>
      <c r="BA96" s="83">
        <f>IF(H96+Q96+Z96+AI96+AR96+AQ96+AH96+Y96+P96+G96&gt;0,0,IF((AY96-AZ96)&gt;=$G$4+$P$4+$Y$4+$AH$4+$AQ$4+Summary!$P$8,$G$4+$P$4+$Y$4+$AH$4+$AQ$4+Summary!$P$8,AY96-AZ96))</f>
        <v>0</v>
      </c>
      <c r="BB96" s="62">
        <f t="shared" si="108"/>
        <v>0</v>
      </c>
      <c r="BD96" s="44">
        <f t="shared" si="140"/>
        <v>91</v>
      </c>
      <c r="BE96" s="58">
        <f t="shared" si="175"/>
        <v>47058</v>
      </c>
      <c r="BF96" s="62" t="e">
        <f t="shared" si="141"/>
        <v>#VALUE!</v>
      </c>
      <c r="BG96" s="62">
        <f t="shared" si="206"/>
        <v>0</v>
      </c>
      <c r="BH96" s="62" t="e">
        <f t="shared" si="207"/>
        <v>#VALUE!</v>
      </c>
      <c r="BI96" s="62" t="e">
        <f t="shared" si="208"/>
        <v>#VALUE!</v>
      </c>
      <c r="BJ96" s="83" t="e">
        <f>IF(H96+Q96+Z96+AI96+AR96+BA96+AZ96+AQ96+AH96+Y96+P96+G96&gt;0,0,IF((BH96-BI96)&gt;=$G$4+$P$4+$Y$4+$AH$4+$AQ$4+$AZ$4+Summary!$P$8,$G$4+$P$4+$Y$4+$AH$4+$AQ$4+$AZ$4+Summary!$P$8,BH96-BI96))</f>
        <v>#VALUE!</v>
      </c>
      <c r="BK96" s="62" t="e">
        <f t="shared" si="109"/>
        <v>#VALUE!</v>
      </c>
      <c r="BM96" s="44">
        <f t="shared" si="144"/>
        <v>91</v>
      </c>
      <c r="BN96" s="58">
        <f t="shared" si="177"/>
        <v>47058</v>
      </c>
      <c r="BO96" s="62" t="e">
        <f t="shared" si="145"/>
        <v>#VALUE!</v>
      </c>
      <c r="BP96" s="62">
        <f t="shared" si="209"/>
        <v>0</v>
      </c>
      <c r="BQ96" s="62" t="e">
        <f t="shared" si="210"/>
        <v>#VALUE!</v>
      </c>
      <c r="BR96" s="62" t="e">
        <f t="shared" si="211"/>
        <v>#VALUE!</v>
      </c>
      <c r="BS96" s="83" t="e">
        <f>IF(H96+Q96+Z96+AI96+AR96+BA96+BJ96+BI96+AZ96+AQ96+AH96+Y96+P96+G96&gt;0,0,IF((BQ96-BR96)&gt;=$G$4+$P$4+$Y$4+$AH$4+$AQ$4+$AZ$4+$BI$4+Summary!$P$8,$G$4+$P$4+$Y$4+$AH$4+$AQ$4+$AZ$4+$BI$4+Summary!$P$8,BQ96-BR96))</f>
        <v>#VALUE!</v>
      </c>
      <c r="BT96" s="62" t="e">
        <f t="shared" si="110"/>
        <v>#VALUE!</v>
      </c>
      <c r="BV96" s="44">
        <f t="shared" si="148"/>
        <v>91</v>
      </c>
      <c r="BW96" s="58">
        <f t="shared" si="179"/>
        <v>47058</v>
      </c>
      <c r="BX96" s="62" t="e">
        <f t="shared" si="149"/>
        <v>#VALUE!</v>
      </c>
      <c r="BY96" s="62">
        <f t="shared" si="212"/>
        <v>0</v>
      </c>
      <c r="BZ96" s="62" t="e">
        <f t="shared" si="213"/>
        <v>#VALUE!</v>
      </c>
      <c r="CA96" s="62" t="e">
        <f t="shared" si="214"/>
        <v>#VALUE!</v>
      </c>
      <c r="CB96" s="83" t="e">
        <f>IF(H96+Q96+Z96+AI96+AR96+BA96+BJ96+BS96+BR96+BI96+AZ96+AQ96+AH96+Y96+P96+G96&gt;0,0,IF((BZ96-CA96)&gt;=$G$4+$P$4+$Y$4+$AH$4+$AQ$4+$AZ$4+$BI$4+$BR$4+Summary!$P$8,$G$4+$P$4+$Y$4+$AH$4+$AQ$4+$AZ$4+$BI$4+$BR$4+Summary!$P$8,BZ96-CA96))</f>
        <v>#VALUE!</v>
      </c>
      <c r="CC96" s="62" t="e">
        <f t="shared" si="111"/>
        <v>#VALUE!</v>
      </c>
      <c r="CE96" s="44">
        <f t="shared" si="152"/>
        <v>91</v>
      </c>
      <c r="CF96" s="58">
        <f t="shared" si="181"/>
        <v>47058</v>
      </c>
      <c r="CG96" s="62" t="e">
        <f t="shared" si="153"/>
        <v>#VALUE!</v>
      </c>
      <c r="CH96" s="62">
        <f t="shared" si="215"/>
        <v>0</v>
      </c>
      <c r="CI96" s="62" t="e">
        <f t="shared" si="216"/>
        <v>#VALUE!</v>
      </c>
      <c r="CJ96" s="62" t="e">
        <f t="shared" si="217"/>
        <v>#VALUE!</v>
      </c>
      <c r="CK96" s="83" t="e">
        <f>IF(H96+Q96+Z96+AI96+AR96+BA96+BJ96+BS96+CB96+CA96+BR96+BI96+AZ96+AQ96+AH96+Y96+P96+G96&gt;0,0,IF((CI96-CJ96)&gt;=$G$4+$P$4+$Y$4+$AH$4+$AQ$4+$AZ$4+$BI$4+$BR$4+$CA$4+Summary!$P$8,$G$4+$P$4+$Y$4+$AH$4+$AQ$4+$AZ$4+$BI$4+$BR$4+$CA$4+Summary!$P$8,CI96-CJ96))</f>
        <v>#VALUE!</v>
      </c>
      <c r="CL96" s="62" t="e">
        <f t="shared" si="112"/>
        <v>#VALUE!</v>
      </c>
      <c r="CN96" s="44">
        <f t="shared" si="156"/>
        <v>91</v>
      </c>
      <c r="CO96" s="58">
        <f t="shared" si="183"/>
        <v>47058</v>
      </c>
      <c r="CP96" s="62" t="e">
        <f t="shared" si="113"/>
        <v>#VALUE!</v>
      </c>
      <c r="CQ96" s="62">
        <f t="shared" si="114"/>
        <v>0</v>
      </c>
      <c r="CR96" s="62" t="e">
        <f t="shared" si="115"/>
        <v>#VALUE!</v>
      </c>
      <c r="CS96" s="62" t="e">
        <f t="shared" si="116"/>
        <v>#VALUE!</v>
      </c>
      <c r="CT96" s="62" t="e">
        <f t="shared" si="117"/>
        <v>#VALUE!</v>
      </c>
      <c r="CU96" s="62" t="e">
        <f t="shared" si="118"/>
        <v>#VALUE!</v>
      </c>
      <c r="CV96" s="84">
        <f t="shared" si="218"/>
        <v>47058</v>
      </c>
    </row>
    <row r="97" spans="2:100" ht="20" customHeight="1" thickBot="1" x14ac:dyDescent="0.25">
      <c r="B97" s="44">
        <f t="shared" si="184"/>
        <v>92</v>
      </c>
      <c r="C97" s="58">
        <f t="shared" si="160"/>
        <v>47088</v>
      </c>
      <c r="D97" s="62">
        <f t="shared" si="185"/>
        <v>0</v>
      </c>
      <c r="E97" s="62">
        <f t="shared" si="186"/>
        <v>0</v>
      </c>
      <c r="F97" s="62">
        <f t="shared" si="187"/>
        <v>0</v>
      </c>
      <c r="G97" s="62">
        <f t="shared" si="188"/>
        <v>0</v>
      </c>
      <c r="H97" s="83">
        <f t="shared" si="189"/>
        <v>0</v>
      </c>
      <c r="I97" s="62">
        <f t="shared" si="190"/>
        <v>0</v>
      </c>
      <c r="K97" s="44">
        <f t="shared" si="159"/>
        <v>92</v>
      </c>
      <c r="L97" s="58">
        <f t="shared" si="165"/>
        <v>47088</v>
      </c>
      <c r="M97" s="62">
        <f t="shared" si="121"/>
        <v>0</v>
      </c>
      <c r="N97" s="62">
        <f t="shared" si="191"/>
        <v>0</v>
      </c>
      <c r="O97" s="62">
        <f t="shared" si="192"/>
        <v>0</v>
      </c>
      <c r="P97" s="62">
        <f t="shared" si="193"/>
        <v>0</v>
      </c>
      <c r="Q97" s="83">
        <f>IF(H97+G97&gt;0,0,IF((O97-P97)&gt;=$G$4+Summary!$P$8,$G$4+Summary!$P$8,O97-P97))</f>
        <v>0</v>
      </c>
      <c r="R97" s="62">
        <f t="shared" si="104"/>
        <v>0</v>
      </c>
      <c r="T97" s="44">
        <f t="shared" si="124"/>
        <v>92</v>
      </c>
      <c r="U97" s="58">
        <f t="shared" si="167"/>
        <v>47088</v>
      </c>
      <c r="V97" s="62">
        <f t="shared" si="125"/>
        <v>0</v>
      </c>
      <c r="W97" s="62">
        <f t="shared" si="194"/>
        <v>0</v>
      </c>
      <c r="X97" s="62">
        <f t="shared" si="195"/>
        <v>0</v>
      </c>
      <c r="Y97" s="62">
        <f t="shared" si="196"/>
        <v>0</v>
      </c>
      <c r="Z97" s="83">
        <f>IF(H97+Q97+P97+G97&gt;0,0,IF((X97-Y97)&gt;=$G$4+$P$4+Summary!$P$8,$G$4+$P$4+Summary!$P$8,X97-Y97))</f>
        <v>0</v>
      </c>
      <c r="AA97" s="62">
        <f t="shared" si="105"/>
        <v>0</v>
      </c>
      <c r="AC97" s="44">
        <f t="shared" si="128"/>
        <v>92</v>
      </c>
      <c r="AD97" s="58">
        <f t="shared" si="169"/>
        <v>47088</v>
      </c>
      <c r="AE97" s="62">
        <f t="shared" si="129"/>
        <v>0</v>
      </c>
      <c r="AF97" s="62">
        <f t="shared" si="197"/>
        <v>0</v>
      </c>
      <c r="AG97" s="62">
        <f t="shared" si="198"/>
        <v>0</v>
      </c>
      <c r="AH97" s="62">
        <f t="shared" si="199"/>
        <v>0</v>
      </c>
      <c r="AI97" s="83">
        <f>IF(H97+Q97+Z97+Y97+P97+G97&gt;0,0,IF((AG97-AH97)&gt;=$G$4+$P$4+$Y$4+Summary!$P$8,$G$4+$P$4+$Y$4+Summary!$P$8,AG97-AH97))</f>
        <v>0</v>
      </c>
      <c r="AJ97" s="62">
        <f t="shared" si="106"/>
        <v>0</v>
      </c>
      <c r="AL97" s="44">
        <f t="shared" si="132"/>
        <v>92</v>
      </c>
      <c r="AM97" s="58">
        <f t="shared" si="171"/>
        <v>47088</v>
      </c>
      <c r="AN97" s="62">
        <f t="shared" si="133"/>
        <v>0</v>
      </c>
      <c r="AO97" s="62">
        <f t="shared" si="200"/>
        <v>0</v>
      </c>
      <c r="AP97" s="62">
        <f t="shared" si="201"/>
        <v>0</v>
      </c>
      <c r="AQ97" s="62">
        <f t="shared" si="202"/>
        <v>0</v>
      </c>
      <c r="AR97" s="83">
        <f>IF(H97+Q97+Z97+AI97+AH97+Y97+P97+G97&gt;0,0,IF((AP97-AQ97)&gt;=$G$4+$P$4+$Y$4+$AH$4+Summary!$P$8,$G$4+$P$4+$Y$4+$AH$4+Summary!$P$8,AP97-AQ97))</f>
        <v>0</v>
      </c>
      <c r="AS97" s="62">
        <f t="shared" si="107"/>
        <v>0</v>
      </c>
      <c r="AU97" s="44">
        <f t="shared" si="136"/>
        <v>92</v>
      </c>
      <c r="AV97" s="58">
        <f t="shared" si="173"/>
        <v>47088</v>
      </c>
      <c r="AW97" s="62">
        <f t="shared" si="137"/>
        <v>0</v>
      </c>
      <c r="AX97" s="62">
        <f t="shared" si="203"/>
        <v>0</v>
      </c>
      <c r="AY97" s="62">
        <f t="shared" si="204"/>
        <v>0</v>
      </c>
      <c r="AZ97" s="62">
        <f t="shared" si="205"/>
        <v>0</v>
      </c>
      <c r="BA97" s="83">
        <f>IF(H97+Q97+Z97+AI97+AR97+AQ97+AH97+Y97+P97+G97&gt;0,0,IF((AY97-AZ97)&gt;=$G$4+$P$4+$Y$4+$AH$4+$AQ$4+Summary!$P$8,$G$4+$P$4+$Y$4+$AH$4+$AQ$4+Summary!$P$8,AY97-AZ97))</f>
        <v>0</v>
      </c>
      <c r="BB97" s="62">
        <f t="shared" si="108"/>
        <v>0</v>
      </c>
      <c r="BD97" s="44">
        <f t="shared" si="140"/>
        <v>92</v>
      </c>
      <c r="BE97" s="58">
        <f t="shared" si="175"/>
        <v>47088</v>
      </c>
      <c r="BF97" s="62" t="e">
        <f t="shared" si="141"/>
        <v>#VALUE!</v>
      </c>
      <c r="BG97" s="62">
        <f t="shared" si="206"/>
        <v>0</v>
      </c>
      <c r="BH97" s="62" t="e">
        <f t="shared" si="207"/>
        <v>#VALUE!</v>
      </c>
      <c r="BI97" s="62" t="e">
        <f t="shared" si="208"/>
        <v>#VALUE!</v>
      </c>
      <c r="BJ97" s="83" t="e">
        <f>IF(H97+Q97+Z97+AI97+AR97+BA97+AZ97+AQ97+AH97+Y97+P97+G97&gt;0,0,IF((BH97-BI97)&gt;=$G$4+$P$4+$Y$4+$AH$4+$AQ$4+$AZ$4+Summary!$P$8,$G$4+$P$4+$Y$4+$AH$4+$AQ$4+$AZ$4+Summary!$P$8,BH97-BI97))</f>
        <v>#VALUE!</v>
      </c>
      <c r="BK97" s="62" t="e">
        <f t="shared" si="109"/>
        <v>#VALUE!</v>
      </c>
      <c r="BM97" s="44">
        <f t="shared" si="144"/>
        <v>92</v>
      </c>
      <c r="BN97" s="58">
        <f t="shared" si="177"/>
        <v>47088</v>
      </c>
      <c r="BO97" s="62" t="e">
        <f t="shared" si="145"/>
        <v>#VALUE!</v>
      </c>
      <c r="BP97" s="62">
        <f t="shared" si="209"/>
        <v>0</v>
      </c>
      <c r="BQ97" s="62" t="e">
        <f t="shared" si="210"/>
        <v>#VALUE!</v>
      </c>
      <c r="BR97" s="62" t="e">
        <f t="shared" si="211"/>
        <v>#VALUE!</v>
      </c>
      <c r="BS97" s="83" t="e">
        <f>IF(H97+Q97+Z97+AI97+AR97+BA97+BJ97+BI97+AZ97+AQ97+AH97+Y97+P97+G97&gt;0,0,IF((BQ97-BR97)&gt;=$G$4+$P$4+$Y$4+$AH$4+$AQ$4+$AZ$4+$BI$4+Summary!$P$8,$G$4+$P$4+$Y$4+$AH$4+$AQ$4+$AZ$4+$BI$4+Summary!$P$8,BQ97-BR97))</f>
        <v>#VALUE!</v>
      </c>
      <c r="BT97" s="62" t="e">
        <f t="shared" si="110"/>
        <v>#VALUE!</v>
      </c>
      <c r="BV97" s="44">
        <f t="shared" si="148"/>
        <v>92</v>
      </c>
      <c r="BW97" s="58">
        <f t="shared" si="179"/>
        <v>47088</v>
      </c>
      <c r="BX97" s="62" t="e">
        <f t="shared" si="149"/>
        <v>#VALUE!</v>
      </c>
      <c r="BY97" s="62">
        <f t="shared" si="212"/>
        <v>0</v>
      </c>
      <c r="BZ97" s="62" t="e">
        <f t="shared" si="213"/>
        <v>#VALUE!</v>
      </c>
      <c r="CA97" s="62" t="e">
        <f t="shared" si="214"/>
        <v>#VALUE!</v>
      </c>
      <c r="CB97" s="83" t="e">
        <f>IF(H97+Q97+Z97+AI97+AR97+BA97+BJ97+BS97+BR97+BI97+AZ97+AQ97+AH97+Y97+P97+G97&gt;0,0,IF((BZ97-CA97)&gt;=$G$4+$P$4+$Y$4+$AH$4+$AQ$4+$AZ$4+$BI$4+$BR$4+Summary!$P$8,$G$4+$P$4+$Y$4+$AH$4+$AQ$4+$AZ$4+$BI$4+$BR$4+Summary!$P$8,BZ97-CA97))</f>
        <v>#VALUE!</v>
      </c>
      <c r="CC97" s="62" t="e">
        <f t="shared" si="111"/>
        <v>#VALUE!</v>
      </c>
      <c r="CE97" s="44">
        <f t="shared" si="152"/>
        <v>92</v>
      </c>
      <c r="CF97" s="58">
        <f t="shared" si="181"/>
        <v>47088</v>
      </c>
      <c r="CG97" s="62" t="e">
        <f t="shared" si="153"/>
        <v>#VALUE!</v>
      </c>
      <c r="CH97" s="62">
        <f t="shared" si="215"/>
        <v>0</v>
      </c>
      <c r="CI97" s="62" t="e">
        <f t="shared" si="216"/>
        <v>#VALUE!</v>
      </c>
      <c r="CJ97" s="62" t="e">
        <f t="shared" si="217"/>
        <v>#VALUE!</v>
      </c>
      <c r="CK97" s="83" t="e">
        <f>IF(H97+Q97+Z97+AI97+AR97+BA97+BJ97+BS97+CB97+CA97+BR97+BI97+AZ97+AQ97+AH97+Y97+P97+G97&gt;0,0,IF((CI97-CJ97)&gt;=$G$4+$P$4+$Y$4+$AH$4+$AQ$4+$AZ$4+$BI$4+$BR$4+$CA$4+Summary!$P$8,$G$4+$P$4+$Y$4+$AH$4+$AQ$4+$AZ$4+$BI$4+$BR$4+$CA$4+Summary!$P$8,CI97-CJ97))</f>
        <v>#VALUE!</v>
      </c>
      <c r="CL97" s="62" t="e">
        <f t="shared" si="112"/>
        <v>#VALUE!</v>
      </c>
      <c r="CN97" s="44">
        <f t="shared" si="156"/>
        <v>92</v>
      </c>
      <c r="CO97" s="58">
        <f t="shared" si="183"/>
        <v>47088</v>
      </c>
      <c r="CP97" s="62" t="e">
        <f t="shared" si="113"/>
        <v>#VALUE!</v>
      </c>
      <c r="CQ97" s="62">
        <f t="shared" si="114"/>
        <v>0</v>
      </c>
      <c r="CR97" s="62" t="e">
        <f t="shared" si="115"/>
        <v>#VALUE!</v>
      </c>
      <c r="CS97" s="62" t="e">
        <f t="shared" si="116"/>
        <v>#VALUE!</v>
      </c>
      <c r="CT97" s="62" t="e">
        <f t="shared" si="117"/>
        <v>#VALUE!</v>
      </c>
      <c r="CU97" s="62" t="e">
        <f t="shared" si="118"/>
        <v>#VALUE!</v>
      </c>
      <c r="CV97" s="84">
        <f t="shared" si="218"/>
        <v>47088</v>
      </c>
    </row>
    <row r="98" spans="2:100" ht="20" customHeight="1" thickBot="1" x14ac:dyDescent="0.25">
      <c r="B98" s="44">
        <f t="shared" si="184"/>
        <v>93</v>
      </c>
      <c r="C98" s="58">
        <f t="shared" si="160"/>
        <v>47119</v>
      </c>
      <c r="D98" s="62">
        <f t="shared" si="185"/>
        <v>0</v>
      </c>
      <c r="E98" s="62">
        <f t="shared" si="186"/>
        <v>0</v>
      </c>
      <c r="F98" s="62">
        <f t="shared" si="187"/>
        <v>0</v>
      </c>
      <c r="G98" s="62">
        <f t="shared" si="188"/>
        <v>0</v>
      </c>
      <c r="H98" s="83">
        <f t="shared" si="189"/>
        <v>0</v>
      </c>
      <c r="I98" s="62">
        <f t="shared" si="190"/>
        <v>0</v>
      </c>
      <c r="K98" s="44">
        <f t="shared" si="159"/>
        <v>93</v>
      </c>
      <c r="L98" s="58">
        <f t="shared" si="165"/>
        <v>47119</v>
      </c>
      <c r="M98" s="62">
        <f t="shared" si="121"/>
        <v>0</v>
      </c>
      <c r="N98" s="62">
        <f t="shared" si="191"/>
        <v>0</v>
      </c>
      <c r="O98" s="62">
        <f t="shared" si="192"/>
        <v>0</v>
      </c>
      <c r="P98" s="62">
        <f t="shared" si="193"/>
        <v>0</v>
      </c>
      <c r="Q98" s="83">
        <f>IF(H98+G98&gt;0,0,IF((O98-P98)&gt;=$G$4+Summary!$P$8,$G$4+Summary!$P$8,O98-P98))</f>
        <v>0</v>
      </c>
      <c r="R98" s="62">
        <f t="shared" si="104"/>
        <v>0</v>
      </c>
      <c r="T98" s="44">
        <f t="shared" si="124"/>
        <v>93</v>
      </c>
      <c r="U98" s="58">
        <f t="shared" si="167"/>
        <v>47119</v>
      </c>
      <c r="V98" s="62">
        <f t="shared" si="125"/>
        <v>0</v>
      </c>
      <c r="W98" s="62">
        <f t="shared" si="194"/>
        <v>0</v>
      </c>
      <c r="X98" s="62">
        <f t="shared" si="195"/>
        <v>0</v>
      </c>
      <c r="Y98" s="62">
        <f t="shared" si="196"/>
        <v>0</v>
      </c>
      <c r="Z98" s="83">
        <f>IF(H98+Q98+P98+G98&gt;0,0,IF((X98-Y98)&gt;=$G$4+$P$4+Summary!$P$8,$G$4+$P$4+Summary!$P$8,X98-Y98))</f>
        <v>0</v>
      </c>
      <c r="AA98" s="62">
        <f t="shared" si="105"/>
        <v>0</v>
      </c>
      <c r="AC98" s="44">
        <f t="shared" si="128"/>
        <v>93</v>
      </c>
      <c r="AD98" s="58">
        <f t="shared" si="169"/>
        <v>47119</v>
      </c>
      <c r="AE98" s="62">
        <f t="shared" si="129"/>
        <v>0</v>
      </c>
      <c r="AF98" s="62">
        <f t="shared" si="197"/>
        <v>0</v>
      </c>
      <c r="AG98" s="62">
        <f t="shared" si="198"/>
        <v>0</v>
      </c>
      <c r="AH98" s="62">
        <f t="shared" si="199"/>
        <v>0</v>
      </c>
      <c r="AI98" s="83">
        <f>IF(H98+Q98+Z98+Y98+P98+G98&gt;0,0,IF((AG98-AH98)&gt;=$G$4+$P$4+$Y$4+Summary!$P$8,$G$4+$P$4+$Y$4+Summary!$P$8,AG98-AH98))</f>
        <v>0</v>
      </c>
      <c r="AJ98" s="62">
        <f t="shared" si="106"/>
        <v>0</v>
      </c>
      <c r="AL98" s="44">
        <f t="shared" si="132"/>
        <v>93</v>
      </c>
      <c r="AM98" s="58">
        <f t="shared" si="171"/>
        <v>47119</v>
      </c>
      <c r="AN98" s="62">
        <f t="shared" si="133"/>
        <v>0</v>
      </c>
      <c r="AO98" s="62">
        <f t="shared" si="200"/>
        <v>0</v>
      </c>
      <c r="AP98" s="62">
        <f t="shared" si="201"/>
        <v>0</v>
      </c>
      <c r="AQ98" s="62">
        <f t="shared" si="202"/>
        <v>0</v>
      </c>
      <c r="AR98" s="83">
        <f>IF(H98+Q98+Z98+AI98+AH98+Y98+P98+G98&gt;0,0,IF((AP98-AQ98)&gt;=$G$4+$P$4+$Y$4+$AH$4+Summary!$P$8,$G$4+$P$4+$Y$4+$AH$4+Summary!$P$8,AP98-AQ98))</f>
        <v>0</v>
      </c>
      <c r="AS98" s="62">
        <f t="shared" si="107"/>
        <v>0</v>
      </c>
      <c r="AU98" s="44">
        <f t="shared" si="136"/>
        <v>93</v>
      </c>
      <c r="AV98" s="58">
        <f t="shared" si="173"/>
        <v>47119</v>
      </c>
      <c r="AW98" s="62">
        <f t="shared" si="137"/>
        <v>0</v>
      </c>
      <c r="AX98" s="62">
        <f t="shared" si="203"/>
        <v>0</v>
      </c>
      <c r="AY98" s="62">
        <f t="shared" si="204"/>
        <v>0</v>
      </c>
      <c r="AZ98" s="62">
        <f t="shared" si="205"/>
        <v>0</v>
      </c>
      <c r="BA98" s="83">
        <f>IF(H98+Q98+Z98+AI98+AR98+AQ98+AH98+Y98+P98+G98&gt;0,0,IF((AY98-AZ98)&gt;=$G$4+$P$4+$Y$4+$AH$4+$AQ$4+Summary!$P$8,$G$4+$P$4+$Y$4+$AH$4+$AQ$4+Summary!$P$8,AY98-AZ98))</f>
        <v>0</v>
      </c>
      <c r="BB98" s="62">
        <f t="shared" si="108"/>
        <v>0</v>
      </c>
      <c r="BD98" s="44">
        <f t="shared" si="140"/>
        <v>93</v>
      </c>
      <c r="BE98" s="58">
        <f t="shared" si="175"/>
        <v>47119</v>
      </c>
      <c r="BF98" s="62" t="e">
        <f t="shared" si="141"/>
        <v>#VALUE!</v>
      </c>
      <c r="BG98" s="62">
        <f t="shared" si="206"/>
        <v>0</v>
      </c>
      <c r="BH98" s="62" t="e">
        <f t="shared" si="207"/>
        <v>#VALUE!</v>
      </c>
      <c r="BI98" s="62" t="e">
        <f t="shared" si="208"/>
        <v>#VALUE!</v>
      </c>
      <c r="BJ98" s="83" t="e">
        <f>IF(H98+Q98+Z98+AI98+AR98+BA98+AZ98+AQ98+AH98+Y98+P98+G98&gt;0,0,IF((BH98-BI98)&gt;=$G$4+$P$4+$Y$4+$AH$4+$AQ$4+$AZ$4+Summary!$P$8,$G$4+$P$4+$Y$4+$AH$4+$AQ$4+$AZ$4+Summary!$P$8,BH98-BI98))</f>
        <v>#VALUE!</v>
      </c>
      <c r="BK98" s="62" t="e">
        <f t="shared" si="109"/>
        <v>#VALUE!</v>
      </c>
      <c r="BM98" s="44">
        <f t="shared" si="144"/>
        <v>93</v>
      </c>
      <c r="BN98" s="58">
        <f t="shared" si="177"/>
        <v>47119</v>
      </c>
      <c r="BO98" s="62" t="e">
        <f t="shared" si="145"/>
        <v>#VALUE!</v>
      </c>
      <c r="BP98" s="62">
        <f t="shared" si="209"/>
        <v>0</v>
      </c>
      <c r="BQ98" s="62" t="e">
        <f t="shared" si="210"/>
        <v>#VALUE!</v>
      </c>
      <c r="BR98" s="62" t="e">
        <f t="shared" si="211"/>
        <v>#VALUE!</v>
      </c>
      <c r="BS98" s="83" t="e">
        <f>IF(H98+Q98+Z98+AI98+AR98+BA98+BJ98+BI98+AZ98+AQ98+AH98+Y98+P98+G98&gt;0,0,IF((BQ98-BR98)&gt;=$G$4+$P$4+$Y$4+$AH$4+$AQ$4+$AZ$4+$BI$4+Summary!$P$8,$G$4+$P$4+$Y$4+$AH$4+$AQ$4+$AZ$4+$BI$4+Summary!$P$8,BQ98-BR98))</f>
        <v>#VALUE!</v>
      </c>
      <c r="BT98" s="62" t="e">
        <f t="shared" si="110"/>
        <v>#VALUE!</v>
      </c>
      <c r="BV98" s="44">
        <f t="shared" si="148"/>
        <v>93</v>
      </c>
      <c r="BW98" s="58">
        <f t="shared" si="179"/>
        <v>47119</v>
      </c>
      <c r="BX98" s="62" t="e">
        <f t="shared" si="149"/>
        <v>#VALUE!</v>
      </c>
      <c r="BY98" s="62">
        <f t="shared" si="212"/>
        <v>0</v>
      </c>
      <c r="BZ98" s="62" t="e">
        <f t="shared" si="213"/>
        <v>#VALUE!</v>
      </c>
      <c r="CA98" s="62" t="e">
        <f t="shared" si="214"/>
        <v>#VALUE!</v>
      </c>
      <c r="CB98" s="83" t="e">
        <f>IF(H98+Q98+Z98+AI98+AR98+BA98+BJ98+BS98+BR98+BI98+AZ98+AQ98+AH98+Y98+P98+G98&gt;0,0,IF((BZ98-CA98)&gt;=$G$4+$P$4+$Y$4+$AH$4+$AQ$4+$AZ$4+$BI$4+$BR$4+Summary!$P$8,$G$4+$P$4+$Y$4+$AH$4+$AQ$4+$AZ$4+$BI$4+$BR$4+Summary!$P$8,BZ98-CA98))</f>
        <v>#VALUE!</v>
      </c>
      <c r="CC98" s="62" t="e">
        <f t="shared" si="111"/>
        <v>#VALUE!</v>
      </c>
      <c r="CE98" s="44">
        <f t="shared" si="152"/>
        <v>93</v>
      </c>
      <c r="CF98" s="58">
        <f t="shared" si="181"/>
        <v>47119</v>
      </c>
      <c r="CG98" s="62" t="e">
        <f t="shared" si="153"/>
        <v>#VALUE!</v>
      </c>
      <c r="CH98" s="62">
        <f t="shared" si="215"/>
        <v>0</v>
      </c>
      <c r="CI98" s="62" t="e">
        <f t="shared" si="216"/>
        <v>#VALUE!</v>
      </c>
      <c r="CJ98" s="62" t="e">
        <f t="shared" si="217"/>
        <v>#VALUE!</v>
      </c>
      <c r="CK98" s="83" t="e">
        <f>IF(H98+Q98+Z98+AI98+AR98+BA98+BJ98+BS98+CB98+CA98+BR98+BI98+AZ98+AQ98+AH98+Y98+P98+G98&gt;0,0,IF((CI98-CJ98)&gt;=$G$4+$P$4+$Y$4+$AH$4+$AQ$4+$AZ$4+$BI$4+$BR$4+$CA$4+Summary!$P$8,$G$4+$P$4+$Y$4+$AH$4+$AQ$4+$AZ$4+$BI$4+$BR$4+$CA$4+Summary!$P$8,CI98-CJ98))</f>
        <v>#VALUE!</v>
      </c>
      <c r="CL98" s="62" t="e">
        <f t="shared" si="112"/>
        <v>#VALUE!</v>
      </c>
      <c r="CN98" s="44">
        <f t="shared" si="156"/>
        <v>93</v>
      </c>
      <c r="CO98" s="58">
        <f t="shared" si="183"/>
        <v>47119</v>
      </c>
      <c r="CP98" s="62" t="e">
        <f t="shared" si="113"/>
        <v>#VALUE!</v>
      </c>
      <c r="CQ98" s="62">
        <f t="shared" si="114"/>
        <v>0</v>
      </c>
      <c r="CR98" s="62" t="e">
        <f t="shared" si="115"/>
        <v>#VALUE!</v>
      </c>
      <c r="CS98" s="62" t="e">
        <f t="shared" si="116"/>
        <v>#VALUE!</v>
      </c>
      <c r="CT98" s="62" t="e">
        <f t="shared" si="117"/>
        <v>#VALUE!</v>
      </c>
      <c r="CU98" s="62" t="e">
        <f t="shared" si="118"/>
        <v>#VALUE!</v>
      </c>
      <c r="CV98" s="84">
        <f t="shared" si="218"/>
        <v>47119</v>
      </c>
    </row>
    <row r="99" spans="2:100" ht="20" customHeight="1" thickBot="1" x14ac:dyDescent="0.25">
      <c r="B99" s="44">
        <f t="shared" si="184"/>
        <v>94</v>
      </c>
      <c r="C99" s="58">
        <f t="shared" si="160"/>
        <v>47150</v>
      </c>
      <c r="D99" s="62">
        <f t="shared" si="185"/>
        <v>0</v>
      </c>
      <c r="E99" s="62">
        <f t="shared" si="186"/>
        <v>0</v>
      </c>
      <c r="F99" s="62">
        <f t="shared" si="187"/>
        <v>0</v>
      </c>
      <c r="G99" s="62">
        <f t="shared" si="188"/>
        <v>0</v>
      </c>
      <c r="H99" s="83">
        <f t="shared" si="189"/>
        <v>0</v>
      </c>
      <c r="I99" s="62">
        <f t="shared" si="190"/>
        <v>0</v>
      </c>
      <c r="K99" s="44">
        <f t="shared" si="159"/>
        <v>94</v>
      </c>
      <c r="L99" s="58">
        <f t="shared" si="165"/>
        <v>47150</v>
      </c>
      <c r="M99" s="62">
        <f t="shared" si="121"/>
        <v>0</v>
      </c>
      <c r="N99" s="62">
        <f t="shared" si="191"/>
        <v>0</v>
      </c>
      <c r="O99" s="62">
        <f t="shared" si="192"/>
        <v>0</v>
      </c>
      <c r="P99" s="62">
        <f t="shared" si="193"/>
        <v>0</v>
      </c>
      <c r="Q99" s="83">
        <f>IF(H99+G99&gt;0,0,IF((O99-P99)&gt;=$G$4+Summary!$P$8,$G$4+Summary!$P$8,O99-P99))</f>
        <v>0</v>
      </c>
      <c r="R99" s="62">
        <f t="shared" si="104"/>
        <v>0</v>
      </c>
      <c r="T99" s="44">
        <f t="shared" si="124"/>
        <v>94</v>
      </c>
      <c r="U99" s="58">
        <f t="shared" si="167"/>
        <v>47150</v>
      </c>
      <c r="V99" s="62">
        <f t="shared" si="125"/>
        <v>0</v>
      </c>
      <c r="W99" s="62">
        <f t="shared" si="194"/>
        <v>0</v>
      </c>
      <c r="X99" s="62">
        <f t="shared" si="195"/>
        <v>0</v>
      </c>
      <c r="Y99" s="62">
        <f t="shared" si="196"/>
        <v>0</v>
      </c>
      <c r="Z99" s="83">
        <f>IF(H99+Q99+P99+G99&gt;0,0,IF((X99-Y99)&gt;=$G$4+$P$4+Summary!$P$8,$G$4+$P$4+Summary!$P$8,X99-Y99))</f>
        <v>0</v>
      </c>
      <c r="AA99" s="62">
        <f t="shared" si="105"/>
        <v>0</v>
      </c>
      <c r="AC99" s="44">
        <f t="shared" si="128"/>
        <v>94</v>
      </c>
      <c r="AD99" s="58">
        <f t="shared" si="169"/>
        <v>47150</v>
      </c>
      <c r="AE99" s="62">
        <f t="shared" si="129"/>
        <v>0</v>
      </c>
      <c r="AF99" s="62">
        <f t="shared" si="197"/>
        <v>0</v>
      </c>
      <c r="AG99" s="62">
        <f t="shared" si="198"/>
        <v>0</v>
      </c>
      <c r="AH99" s="62">
        <f t="shared" si="199"/>
        <v>0</v>
      </c>
      <c r="AI99" s="83">
        <f>IF(H99+Q99+Z99+Y99+P99+G99&gt;0,0,IF((AG99-AH99)&gt;=$G$4+$P$4+$Y$4+Summary!$P$8,$G$4+$P$4+$Y$4+Summary!$P$8,AG99-AH99))</f>
        <v>0</v>
      </c>
      <c r="AJ99" s="62">
        <f t="shared" si="106"/>
        <v>0</v>
      </c>
      <c r="AL99" s="44">
        <f t="shared" si="132"/>
        <v>94</v>
      </c>
      <c r="AM99" s="58">
        <f t="shared" si="171"/>
        <v>47150</v>
      </c>
      <c r="AN99" s="62">
        <f t="shared" si="133"/>
        <v>0</v>
      </c>
      <c r="AO99" s="62">
        <f t="shared" si="200"/>
        <v>0</v>
      </c>
      <c r="AP99" s="62">
        <f t="shared" si="201"/>
        <v>0</v>
      </c>
      <c r="AQ99" s="62">
        <f t="shared" si="202"/>
        <v>0</v>
      </c>
      <c r="AR99" s="83">
        <f>IF(H99+Q99+Z99+AI99+AH99+Y99+P99+G99&gt;0,0,IF((AP99-AQ99)&gt;=$G$4+$P$4+$Y$4+$AH$4+Summary!$P$8,$G$4+$P$4+$Y$4+$AH$4+Summary!$P$8,AP99-AQ99))</f>
        <v>0</v>
      </c>
      <c r="AS99" s="62">
        <f t="shared" si="107"/>
        <v>0</v>
      </c>
      <c r="AU99" s="44">
        <f t="shared" si="136"/>
        <v>94</v>
      </c>
      <c r="AV99" s="58">
        <f t="shared" si="173"/>
        <v>47150</v>
      </c>
      <c r="AW99" s="62">
        <f t="shared" si="137"/>
        <v>0</v>
      </c>
      <c r="AX99" s="62">
        <f t="shared" si="203"/>
        <v>0</v>
      </c>
      <c r="AY99" s="62">
        <f t="shared" si="204"/>
        <v>0</v>
      </c>
      <c r="AZ99" s="62">
        <f t="shared" si="205"/>
        <v>0</v>
      </c>
      <c r="BA99" s="83">
        <f>IF(H99+Q99+Z99+AI99+AR99+AQ99+AH99+Y99+P99+G99&gt;0,0,IF((AY99-AZ99)&gt;=$G$4+$P$4+$Y$4+$AH$4+$AQ$4+Summary!$P$8,$G$4+$P$4+$Y$4+$AH$4+$AQ$4+Summary!$P$8,AY99-AZ99))</f>
        <v>0</v>
      </c>
      <c r="BB99" s="62">
        <f t="shared" si="108"/>
        <v>0</v>
      </c>
      <c r="BD99" s="44">
        <f t="shared" si="140"/>
        <v>94</v>
      </c>
      <c r="BE99" s="58">
        <f t="shared" si="175"/>
        <v>47150</v>
      </c>
      <c r="BF99" s="62" t="e">
        <f t="shared" si="141"/>
        <v>#VALUE!</v>
      </c>
      <c r="BG99" s="62">
        <f t="shared" si="206"/>
        <v>0</v>
      </c>
      <c r="BH99" s="62" t="e">
        <f t="shared" si="207"/>
        <v>#VALUE!</v>
      </c>
      <c r="BI99" s="62" t="e">
        <f t="shared" si="208"/>
        <v>#VALUE!</v>
      </c>
      <c r="BJ99" s="83" t="e">
        <f>IF(H99+Q99+Z99+AI99+AR99+BA99+AZ99+AQ99+AH99+Y99+P99+G99&gt;0,0,IF((BH99-BI99)&gt;=$G$4+$P$4+$Y$4+$AH$4+$AQ$4+$AZ$4+Summary!$P$8,$G$4+$P$4+$Y$4+$AH$4+$AQ$4+$AZ$4+Summary!$P$8,BH99-BI99))</f>
        <v>#VALUE!</v>
      </c>
      <c r="BK99" s="62" t="e">
        <f t="shared" si="109"/>
        <v>#VALUE!</v>
      </c>
      <c r="BM99" s="44">
        <f t="shared" si="144"/>
        <v>94</v>
      </c>
      <c r="BN99" s="58">
        <f t="shared" si="177"/>
        <v>47150</v>
      </c>
      <c r="BO99" s="62" t="e">
        <f t="shared" si="145"/>
        <v>#VALUE!</v>
      </c>
      <c r="BP99" s="62">
        <f t="shared" si="209"/>
        <v>0</v>
      </c>
      <c r="BQ99" s="62" t="e">
        <f t="shared" si="210"/>
        <v>#VALUE!</v>
      </c>
      <c r="BR99" s="62" t="e">
        <f t="shared" si="211"/>
        <v>#VALUE!</v>
      </c>
      <c r="BS99" s="83" t="e">
        <f>IF(H99+Q99+Z99+AI99+AR99+BA99+BJ99+BI99+AZ99+AQ99+AH99+Y99+P99+G99&gt;0,0,IF((BQ99-BR99)&gt;=$G$4+$P$4+$Y$4+$AH$4+$AQ$4+$AZ$4+$BI$4+Summary!$P$8,$G$4+$P$4+$Y$4+$AH$4+$AQ$4+$AZ$4+$BI$4+Summary!$P$8,BQ99-BR99))</f>
        <v>#VALUE!</v>
      </c>
      <c r="BT99" s="62" t="e">
        <f t="shared" si="110"/>
        <v>#VALUE!</v>
      </c>
      <c r="BV99" s="44">
        <f t="shared" si="148"/>
        <v>94</v>
      </c>
      <c r="BW99" s="58">
        <f t="shared" si="179"/>
        <v>47150</v>
      </c>
      <c r="BX99" s="62" t="e">
        <f t="shared" si="149"/>
        <v>#VALUE!</v>
      </c>
      <c r="BY99" s="62">
        <f t="shared" si="212"/>
        <v>0</v>
      </c>
      <c r="BZ99" s="62" t="e">
        <f t="shared" si="213"/>
        <v>#VALUE!</v>
      </c>
      <c r="CA99" s="62" t="e">
        <f t="shared" si="214"/>
        <v>#VALUE!</v>
      </c>
      <c r="CB99" s="83" t="e">
        <f>IF(H99+Q99+Z99+AI99+AR99+BA99+BJ99+BS99+BR99+BI99+AZ99+AQ99+AH99+Y99+P99+G99&gt;0,0,IF((BZ99-CA99)&gt;=$G$4+$P$4+$Y$4+$AH$4+$AQ$4+$AZ$4+$BI$4+$BR$4+Summary!$P$8,$G$4+$P$4+$Y$4+$AH$4+$AQ$4+$AZ$4+$BI$4+$BR$4+Summary!$P$8,BZ99-CA99))</f>
        <v>#VALUE!</v>
      </c>
      <c r="CC99" s="62" t="e">
        <f t="shared" si="111"/>
        <v>#VALUE!</v>
      </c>
      <c r="CE99" s="44">
        <f t="shared" si="152"/>
        <v>94</v>
      </c>
      <c r="CF99" s="58">
        <f t="shared" si="181"/>
        <v>47150</v>
      </c>
      <c r="CG99" s="62" t="e">
        <f t="shared" si="153"/>
        <v>#VALUE!</v>
      </c>
      <c r="CH99" s="62">
        <f t="shared" si="215"/>
        <v>0</v>
      </c>
      <c r="CI99" s="62" t="e">
        <f t="shared" si="216"/>
        <v>#VALUE!</v>
      </c>
      <c r="CJ99" s="62" t="e">
        <f t="shared" si="217"/>
        <v>#VALUE!</v>
      </c>
      <c r="CK99" s="83" t="e">
        <f>IF(H99+Q99+Z99+AI99+AR99+BA99+BJ99+BS99+CB99+CA99+BR99+BI99+AZ99+AQ99+AH99+Y99+P99+G99&gt;0,0,IF((CI99-CJ99)&gt;=$G$4+$P$4+$Y$4+$AH$4+$AQ$4+$AZ$4+$BI$4+$BR$4+$CA$4+Summary!$P$8,$G$4+$P$4+$Y$4+$AH$4+$AQ$4+$AZ$4+$BI$4+$BR$4+$CA$4+Summary!$P$8,CI99-CJ99))</f>
        <v>#VALUE!</v>
      </c>
      <c r="CL99" s="62" t="e">
        <f t="shared" si="112"/>
        <v>#VALUE!</v>
      </c>
      <c r="CN99" s="44">
        <f t="shared" si="156"/>
        <v>94</v>
      </c>
      <c r="CO99" s="58">
        <f t="shared" si="183"/>
        <v>47150</v>
      </c>
      <c r="CP99" s="62" t="e">
        <f t="shared" si="113"/>
        <v>#VALUE!</v>
      </c>
      <c r="CQ99" s="62">
        <f t="shared" si="114"/>
        <v>0</v>
      </c>
      <c r="CR99" s="62" t="e">
        <f t="shared" si="115"/>
        <v>#VALUE!</v>
      </c>
      <c r="CS99" s="62" t="e">
        <f t="shared" si="116"/>
        <v>#VALUE!</v>
      </c>
      <c r="CT99" s="62" t="e">
        <f t="shared" si="117"/>
        <v>#VALUE!</v>
      </c>
      <c r="CU99" s="62" t="e">
        <f t="shared" si="118"/>
        <v>#VALUE!</v>
      </c>
      <c r="CV99" s="84">
        <f t="shared" si="218"/>
        <v>47150</v>
      </c>
    </row>
    <row r="100" spans="2:100" ht="20" customHeight="1" thickBot="1" x14ac:dyDescent="0.25">
      <c r="B100" s="44">
        <f t="shared" si="184"/>
        <v>95</v>
      </c>
      <c r="C100" s="58">
        <f t="shared" si="160"/>
        <v>47178</v>
      </c>
      <c r="D100" s="62">
        <f t="shared" si="185"/>
        <v>0</v>
      </c>
      <c r="E100" s="62">
        <f t="shared" si="186"/>
        <v>0</v>
      </c>
      <c r="F100" s="62">
        <f t="shared" si="187"/>
        <v>0</v>
      </c>
      <c r="G100" s="62">
        <f t="shared" si="188"/>
        <v>0</v>
      </c>
      <c r="H100" s="83">
        <f t="shared" si="189"/>
        <v>0</v>
      </c>
      <c r="I100" s="62">
        <f t="shared" si="190"/>
        <v>0</v>
      </c>
      <c r="K100" s="44">
        <f t="shared" si="159"/>
        <v>95</v>
      </c>
      <c r="L100" s="58">
        <f t="shared" si="165"/>
        <v>47178</v>
      </c>
      <c r="M100" s="62">
        <f t="shared" si="121"/>
        <v>0</v>
      </c>
      <c r="N100" s="62">
        <f t="shared" si="191"/>
        <v>0</v>
      </c>
      <c r="O100" s="62">
        <f t="shared" si="192"/>
        <v>0</v>
      </c>
      <c r="P100" s="62">
        <f t="shared" si="193"/>
        <v>0</v>
      </c>
      <c r="Q100" s="83">
        <f>IF(H100+G100&gt;0,0,IF((O100-P100)&gt;=$G$4+Summary!$P$8,$G$4+Summary!$P$8,O100-P100))</f>
        <v>0</v>
      </c>
      <c r="R100" s="62">
        <f t="shared" si="104"/>
        <v>0</v>
      </c>
      <c r="T100" s="44">
        <f t="shared" si="124"/>
        <v>95</v>
      </c>
      <c r="U100" s="58">
        <f t="shared" si="167"/>
        <v>47178</v>
      </c>
      <c r="V100" s="62">
        <f t="shared" si="125"/>
        <v>0</v>
      </c>
      <c r="W100" s="62">
        <f t="shared" si="194"/>
        <v>0</v>
      </c>
      <c r="X100" s="62">
        <f t="shared" si="195"/>
        <v>0</v>
      </c>
      <c r="Y100" s="62">
        <f t="shared" si="196"/>
        <v>0</v>
      </c>
      <c r="Z100" s="83">
        <f>IF(H100+Q100+P100+G100&gt;0,0,IF((X100-Y100)&gt;=$G$4+$P$4+Summary!$P$8,$G$4+$P$4+Summary!$P$8,X100-Y100))</f>
        <v>0</v>
      </c>
      <c r="AA100" s="62">
        <f t="shared" si="105"/>
        <v>0</v>
      </c>
      <c r="AC100" s="44">
        <f t="shared" si="128"/>
        <v>95</v>
      </c>
      <c r="AD100" s="58">
        <f t="shared" si="169"/>
        <v>47178</v>
      </c>
      <c r="AE100" s="62">
        <f t="shared" si="129"/>
        <v>0</v>
      </c>
      <c r="AF100" s="62">
        <f t="shared" si="197"/>
        <v>0</v>
      </c>
      <c r="AG100" s="62">
        <f t="shared" si="198"/>
        <v>0</v>
      </c>
      <c r="AH100" s="62">
        <f t="shared" si="199"/>
        <v>0</v>
      </c>
      <c r="AI100" s="83">
        <f>IF(H100+Q100+Z100+Y100+P100+G100&gt;0,0,IF((AG100-AH100)&gt;=$G$4+$P$4+$Y$4+Summary!$P$8,$G$4+$P$4+$Y$4+Summary!$P$8,AG100-AH100))</f>
        <v>0</v>
      </c>
      <c r="AJ100" s="62">
        <f t="shared" si="106"/>
        <v>0</v>
      </c>
      <c r="AL100" s="44">
        <f t="shared" si="132"/>
        <v>95</v>
      </c>
      <c r="AM100" s="58">
        <f t="shared" si="171"/>
        <v>47178</v>
      </c>
      <c r="AN100" s="62">
        <f t="shared" si="133"/>
        <v>0</v>
      </c>
      <c r="AO100" s="62">
        <f t="shared" si="200"/>
        <v>0</v>
      </c>
      <c r="AP100" s="62">
        <f t="shared" si="201"/>
        <v>0</v>
      </c>
      <c r="AQ100" s="62">
        <f t="shared" si="202"/>
        <v>0</v>
      </c>
      <c r="AR100" s="83">
        <f>IF(H100+Q100+Z100+AI100+AH100+Y100+P100+G100&gt;0,0,IF((AP100-AQ100)&gt;=$G$4+$P$4+$Y$4+$AH$4+Summary!$P$8,$G$4+$P$4+$Y$4+$AH$4+Summary!$P$8,AP100-AQ100))</f>
        <v>0</v>
      </c>
      <c r="AS100" s="62">
        <f t="shared" si="107"/>
        <v>0</v>
      </c>
      <c r="AU100" s="44">
        <f t="shared" si="136"/>
        <v>95</v>
      </c>
      <c r="AV100" s="58">
        <f t="shared" si="173"/>
        <v>47178</v>
      </c>
      <c r="AW100" s="62">
        <f t="shared" si="137"/>
        <v>0</v>
      </c>
      <c r="AX100" s="62">
        <f t="shared" si="203"/>
        <v>0</v>
      </c>
      <c r="AY100" s="62">
        <f t="shared" si="204"/>
        <v>0</v>
      </c>
      <c r="AZ100" s="62">
        <f t="shared" si="205"/>
        <v>0</v>
      </c>
      <c r="BA100" s="83">
        <f>IF(H100+Q100+Z100+AI100+AR100+AQ100+AH100+Y100+P100+G100&gt;0,0,IF((AY100-AZ100)&gt;=$G$4+$P$4+$Y$4+$AH$4+$AQ$4+Summary!$P$8,$G$4+$P$4+$Y$4+$AH$4+$AQ$4+Summary!$P$8,AY100-AZ100))</f>
        <v>0</v>
      </c>
      <c r="BB100" s="62">
        <f t="shared" si="108"/>
        <v>0</v>
      </c>
      <c r="BD100" s="44">
        <f t="shared" si="140"/>
        <v>95</v>
      </c>
      <c r="BE100" s="58">
        <f t="shared" si="175"/>
        <v>47178</v>
      </c>
      <c r="BF100" s="62" t="e">
        <f t="shared" si="141"/>
        <v>#VALUE!</v>
      </c>
      <c r="BG100" s="62">
        <f t="shared" si="206"/>
        <v>0</v>
      </c>
      <c r="BH100" s="62" t="e">
        <f t="shared" si="207"/>
        <v>#VALUE!</v>
      </c>
      <c r="BI100" s="62" t="e">
        <f t="shared" si="208"/>
        <v>#VALUE!</v>
      </c>
      <c r="BJ100" s="83" t="e">
        <f>IF(H100+Q100+Z100+AI100+AR100+BA100+AZ100+AQ100+AH100+Y100+P100+G100&gt;0,0,IF((BH100-BI100)&gt;=$G$4+$P$4+$Y$4+$AH$4+$AQ$4+$AZ$4+Summary!$P$8,$G$4+$P$4+$Y$4+$AH$4+$AQ$4+$AZ$4+Summary!$P$8,BH100-BI100))</f>
        <v>#VALUE!</v>
      </c>
      <c r="BK100" s="62" t="e">
        <f t="shared" si="109"/>
        <v>#VALUE!</v>
      </c>
      <c r="BM100" s="44">
        <f t="shared" si="144"/>
        <v>95</v>
      </c>
      <c r="BN100" s="58">
        <f t="shared" si="177"/>
        <v>47178</v>
      </c>
      <c r="BO100" s="62" t="e">
        <f t="shared" si="145"/>
        <v>#VALUE!</v>
      </c>
      <c r="BP100" s="62">
        <f t="shared" si="209"/>
        <v>0</v>
      </c>
      <c r="BQ100" s="62" t="e">
        <f t="shared" si="210"/>
        <v>#VALUE!</v>
      </c>
      <c r="BR100" s="62" t="e">
        <f t="shared" si="211"/>
        <v>#VALUE!</v>
      </c>
      <c r="BS100" s="83" t="e">
        <f>IF(H100+Q100+Z100+AI100+AR100+BA100+BJ100+BI100+AZ100+AQ100+AH100+Y100+P100+G100&gt;0,0,IF((BQ100-BR100)&gt;=$G$4+$P$4+$Y$4+$AH$4+$AQ$4+$AZ$4+$BI$4+Summary!$P$8,$G$4+$P$4+$Y$4+$AH$4+$AQ$4+$AZ$4+$BI$4+Summary!$P$8,BQ100-BR100))</f>
        <v>#VALUE!</v>
      </c>
      <c r="BT100" s="62" t="e">
        <f t="shared" si="110"/>
        <v>#VALUE!</v>
      </c>
      <c r="BV100" s="44">
        <f t="shared" si="148"/>
        <v>95</v>
      </c>
      <c r="BW100" s="58">
        <f t="shared" si="179"/>
        <v>47178</v>
      </c>
      <c r="BX100" s="62" t="e">
        <f t="shared" si="149"/>
        <v>#VALUE!</v>
      </c>
      <c r="BY100" s="62">
        <f t="shared" si="212"/>
        <v>0</v>
      </c>
      <c r="BZ100" s="62" t="e">
        <f t="shared" si="213"/>
        <v>#VALUE!</v>
      </c>
      <c r="CA100" s="62" t="e">
        <f t="shared" si="214"/>
        <v>#VALUE!</v>
      </c>
      <c r="CB100" s="83" t="e">
        <f>IF(H100+Q100+Z100+AI100+AR100+BA100+BJ100+BS100+BR100+BI100+AZ100+AQ100+AH100+Y100+P100+G100&gt;0,0,IF((BZ100-CA100)&gt;=$G$4+$P$4+$Y$4+$AH$4+$AQ$4+$AZ$4+$BI$4+$BR$4+Summary!$P$8,$G$4+$P$4+$Y$4+$AH$4+$AQ$4+$AZ$4+$BI$4+$BR$4+Summary!$P$8,BZ100-CA100))</f>
        <v>#VALUE!</v>
      </c>
      <c r="CC100" s="62" t="e">
        <f t="shared" si="111"/>
        <v>#VALUE!</v>
      </c>
      <c r="CE100" s="44">
        <f t="shared" si="152"/>
        <v>95</v>
      </c>
      <c r="CF100" s="58">
        <f t="shared" si="181"/>
        <v>47178</v>
      </c>
      <c r="CG100" s="62" t="e">
        <f t="shared" si="153"/>
        <v>#VALUE!</v>
      </c>
      <c r="CH100" s="62">
        <f t="shared" si="215"/>
        <v>0</v>
      </c>
      <c r="CI100" s="62" t="e">
        <f t="shared" si="216"/>
        <v>#VALUE!</v>
      </c>
      <c r="CJ100" s="62" t="e">
        <f t="shared" si="217"/>
        <v>#VALUE!</v>
      </c>
      <c r="CK100" s="83" t="e">
        <f>IF(H100+Q100+Z100+AI100+AR100+BA100+BJ100+BS100+CB100+CA100+BR100+BI100+AZ100+AQ100+AH100+Y100+P100+G100&gt;0,0,IF((CI100-CJ100)&gt;=$G$4+$P$4+$Y$4+$AH$4+$AQ$4+$AZ$4+$BI$4+$BR$4+$CA$4+Summary!$P$8,$G$4+$P$4+$Y$4+$AH$4+$AQ$4+$AZ$4+$BI$4+$BR$4+$CA$4+Summary!$P$8,CI100-CJ100))</f>
        <v>#VALUE!</v>
      </c>
      <c r="CL100" s="62" t="e">
        <f t="shared" si="112"/>
        <v>#VALUE!</v>
      </c>
      <c r="CN100" s="44">
        <f t="shared" si="156"/>
        <v>95</v>
      </c>
      <c r="CO100" s="58">
        <f t="shared" si="183"/>
        <v>47178</v>
      </c>
      <c r="CP100" s="62" t="e">
        <f t="shared" si="113"/>
        <v>#VALUE!</v>
      </c>
      <c r="CQ100" s="62">
        <f t="shared" si="114"/>
        <v>0</v>
      </c>
      <c r="CR100" s="62" t="e">
        <f t="shared" si="115"/>
        <v>#VALUE!</v>
      </c>
      <c r="CS100" s="62" t="e">
        <f t="shared" si="116"/>
        <v>#VALUE!</v>
      </c>
      <c r="CT100" s="62" t="e">
        <f t="shared" si="117"/>
        <v>#VALUE!</v>
      </c>
      <c r="CU100" s="62" t="e">
        <f t="shared" si="118"/>
        <v>#VALUE!</v>
      </c>
      <c r="CV100" s="84">
        <f t="shared" si="218"/>
        <v>47178</v>
      </c>
    </row>
    <row r="101" spans="2:100" ht="20" customHeight="1" thickBot="1" x14ac:dyDescent="0.25">
      <c r="B101" s="44">
        <f t="shared" si="184"/>
        <v>96</v>
      </c>
      <c r="C101" s="58">
        <f t="shared" si="160"/>
        <v>47209</v>
      </c>
      <c r="D101" s="62">
        <f t="shared" si="185"/>
        <v>0</v>
      </c>
      <c r="E101" s="62">
        <f t="shared" si="186"/>
        <v>0</v>
      </c>
      <c r="F101" s="62">
        <f t="shared" si="187"/>
        <v>0</v>
      </c>
      <c r="G101" s="62">
        <f t="shared" si="188"/>
        <v>0</v>
      </c>
      <c r="H101" s="83">
        <f t="shared" si="189"/>
        <v>0</v>
      </c>
      <c r="I101" s="62">
        <f t="shared" si="190"/>
        <v>0</v>
      </c>
      <c r="K101" s="44">
        <f t="shared" si="159"/>
        <v>96</v>
      </c>
      <c r="L101" s="58">
        <f t="shared" si="165"/>
        <v>47209</v>
      </c>
      <c r="M101" s="62">
        <f t="shared" si="121"/>
        <v>0</v>
      </c>
      <c r="N101" s="62">
        <f t="shared" si="191"/>
        <v>0</v>
      </c>
      <c r="O101" s="62">
        <f t="shared" si="192"/>
        <v>0</v>
      </c>
      <c r="P101" s="62">
        <f t="shared" si="193"/>
        <v>0</v>
      </c>
      <c r="Q101" s="83">
        <f>IF(H101+G101&gt;0,0,IF((O101-P101)&gt;=$G$4+Summary!$P$8,$G$4+Summary!$P$8,O101-P101))</f>
        <v>0</v>
      </c>
      <c r="R101" s="62">
        <f t="shared" si="104"/>
        <v>0</v>
      </c>
      <c r="T101" s="44">
        <f t="shared" si="124"/>
        <v>96</v>
      </c>
      <c r="U101" s="58">
        <f t="shared" si="167"/>
        <v>47209</v>
      </c>
      <c r="V101" s="62">
        <f t="shared" si="125"/>
        <v>0</v>
      </c>
      <c r="W101" s="62">
        <f t="shared" si="194"/>
        <v>0</v>
      </c>
      <c r="X101" s="62">
        <f t="shared" si="195"/>
        <v>0</v>
      </c>
      <c r="Y101" s="62">
        <f t="shared" si="196"/>
        <v>0</v>
      </c>
      <c r="Z101" s="83">
        <f>IF(H101+Q101+P101+G101&gt;0,0,IF((X101-Y101)&gt;=$G$4+$P$4+Summary!$P$8,$G$4+$P$4+Summary!$P$8,X101-Y101))</f>
        <v>0</v>
      </c>
      <c r="AA101" s="62">
        <f t="shared" si="105"/>
        <v>0</v>
      </c>
      <c r="AC101" s="44">
        <f t="shared" si="128"/>
        <v>96</v>
      </c>
      <c r="AD101" s="58">
        <f t="shared" si="169"/>
        <v>47209</v>
      </c>
      <c r="AE101" s="62">
        <f t="shared" si="129"/>
        <v>0</v>
      </c>
      <c r="AF101" s="62">
        <f t="shared" si="197"/>
        <v>0</v>
      </c>
      <c r="AG101" s="62">
        <f t="shared" si="198"/>
        <v>0</v>
      </c>
      <c r="AH101" s="62">
        <f t="shared" si="199"/>
        <v>0</v>
      </c>
      <c r="AI101" s="83">
        <f>IF(H101+Q101+Z101+Y101+P101+G101&gt;0,0,IF((AG101-AH101)&gt;=$G$4+$P$4+$Y$4+Summary!$P$8,$G$4+$P$4+$Y$4+Summary!$P$8,AG101-AH101))</f>
        <v>0</v>
      </c>
      <c r="AJ101" s="62">
        <f t="shared" si="106"/>
        <v>0</v>
      </c>
      <c r="AL101" s="44">
        <f t="shared" si="132"/>
        <v>96</v>
      </c>
      <c r="AM101" s="58">
        <f t="shared" si="171"/>
        <v>47209</v>
      </c>
      <c r="AN101" s="62">
        <f t="shared" si="133"/>
        <v>0</v>
      </c>
      <c r="AO101" s="62">
        <f t="shared" si="200"/>
        <v>0</v>
      </c>
      <c r="AP101" s="62">
        <f t="shared" si="201"/>
        <v>0</v>
      </c>
      <c r="AQ101" s="62">
        <f t="shared" si="202"/>
        <v>0</v>
      </c>
      <c r="AR101" s="83">
        <f>IF(H101+Q101+Z101+AI101+AH101+Y101+P101+G101&gt;0,0,IF((AP101-AQ101)&gt;=$G$4+$P$4+$Y$4+$AH$4+Summary!$P$8,$G$4+$P$4+$Y$4+$AH$4+Summary!$P$8,AP101-AQ101))</f>
        <v>0</v>
      </c>
      <c r="AS101" s="62">
        <f t="shared" si="107"/>
        <v>0</v>
      </c>
      <c r="AU101" s="44">
        <f t="shared" si="136"/>
        <v>96</v>
      </c>
      <c r="AV101" s="58">
        <f t="shared" si="173"/>
        <v>47209</v>
      </c>
      <c r="AW101" s="62">
        <f t="shared" si="137"/>
        <v>0</v>
      </c>
      <c r="AX101" s="62">
        <f t="shared" si="203"/>
        <v>0</v>
      </c>
      <c r="AY101" s="62">
        <f t="shared" si="204"/>
        <v>0</v>
      </c>
      <c r="AZ101" s="62">
        <f t="shared" si="205"/>
        <v>0</v>
      </c>
      <c r="BA101" s="83">
        <f>IF(H101+Q101+Z101+AI101+AR101+AQ101+AH101+Y101+P101+G101&gt;0,0,IF((AY101-AZ101)&gt;=$G$4+$P$4+$Y$4+$AH$4+$AQ$4+Summary!$P$8,$G$4+$P$4+$Y$4+$AH$4+$AQ$4+Summary!$P$8,AY101-AZ101))</f>
        <v>0</v>
      </c>
      <c r="BB101" s="62">
        <f t="shared" si="108"/>
        <v>0</v>
      </c>
      <c r="BD101" s="44">
        <f t="shared" si="140"/>
        <v>96</v>
      </c>
      <c r="BE101" s="58">
        <f t="shared" si="175"/>
        <v>47209</v>
      </c>
      <c r="BF101" s="62" t="e">
        <f t="shared" si="141"/>
        <v>#VALUE!</v>
      </c>
      <c r="BG101" s="62">
        <f t="shared" si="206"/>
        <v>0</v>
      </c>
      <c r="BH101" s="62" t="e">
        <f t="shared" si="207"/>
        <v>#VALUE!</v>
      </c>
      <c r="BI101" s="62" t="e">
        <f t="shared" si="208"/>
        <v>#VALUE!</v>
      </c>
      <c r="BJ101" s="83" t="e">
        <f>IF(H101+Q101+Z101+AI101+AR101+BA101+AZ101+AQ101+AH101+Y101+P101+G101&gt;0,0,IF((BH101-BI101)&gt;=$G$4+$P$4+$Y$4+$AH$4+$AQ$4+$AZ$4+Summary!$P$8,$G$4+$P$4+$Y$4+$AH$4+$AQ$4+$AZ$4+Summary!$P$8,BH101-BI101))</f>
        <v>#VALUE!</v>
      </c>
      <c r="BK101" s="62" t="e">
        <f t="shared" si="109"/>
        <v>#VALUE!</v>
      </c>
      <c r="BM101" s="44">
        <f t="shared" si="144"/>
        <v>96</v>
      </c>
      <c r="BN101" s="58">
        <f t="shared" si="177"/>
        <v>47209</v>
      </c>
      <c r="BO101" s="62" t="e">
        <f t="shared" si="145"/>
        <v>#VALUE!</v>
      </c>
      <c r="BP101" s="62">
        <f t="shared" si="209"/>
        <v>0</v>
      </c>
      <c r="BQ101" s="62" t="e">
        <f t="shared" si="210"/>
        <v>#VALUE!</v>
      </c>
      <c r="BR101" s="62" t="e">
        <f t="shared" si="211"/>
        <v>#VALUE!</v>
      </c>
      <c r="BS101" s="83" t="e">
        <f>IF(H101+Q101+Z101+AI101+AR101+BA101+BJ101+BI101+AZ101+AQ101+AH101+Y101+P101+G101&gt;0,0,IF((BQ101-BR101)&gt;=$G$4+$P$4+$Y$4+$AH$4+$AQ$4+$AZ$4+$BI$4+Summary!$P$8,$G$4+$P$4+$Y$4+$AH$4+$AQ$4+$AZ$4+$BI$4+Summary!$P$8,BQ101-BR101))</f>
        <v>#VALUE!</v>
      </c>
      <c r="BT101" s="62" t="e">
        <f t="shared" si="110"/>
        <v>#VALUE!</v>
      </c>
      <c r="BV101" s="44">
        <f t="shared" si="148"/>
        <v>96</v>
      </c>
      <c r="BW101" s="58">
        <f t="shared" si="179"/>
        <v>47209</v>
      </c>
      <c r="BX101" s="62" t="e">
        <f t="shared" si="149"/>
        <v>#VALUE!</v>
      </c>
      <c r="BY101" s="62">
        <f t="shared" si="212"/>
        <v>0</v>
      </c>
      <c r="BZ101" s="62" t="e">
        <f t="shared" si="213"/>
        <v>#VALUE!</v>
      </c>
      <c r="CA101" s="62" t="e">
        <f t="shared" si="214"/>
        <v>#VALUE!</v>
      </c>
      <c r="CB101" s="83" t="e">
        <f>IF(H101+Q101+Z101+AI101+AR101+BA101+BJ101+BS101+BR101+BI101+AZ101+AQ101+AH101+Y101+P101+G101&gt;0,0,IF((BZ101-CA101)&gt;=$G$4+$P$4+$Y$4+$AH$4+$AQ$4+$AZ$4+$BI$4+$BR$4+Summary!$P$8,$G$4+$P$4+$Y$4+$AH$4+$AQ$4+$AZ$4+$BI$4+$BR$4+Summary!$P$8,BZ101-CA101))</f>
        <v>#VALUE!</v>
      </c>
      <c r="CC101" s="62" t="e">
        <f t="shared" si="111"/>
        <v>#VALUE!</v>
      </c>
      <c r="CE101" s="44">
        <f t="shared" si="152"/>
        <v>96</v>
      </c>
      <c r="CF101" s="58">
        <f t="shared" si="181"/>
        <v>47209</v>
      </c>
      <c r="CG101" s="62" t="e">
        <f t="shared" si="153"/>
        <v>#VALUE!</v>
      </c>
      <c r="CH101" s="62">
        <f t="shared" si="215"/>
        <v>0</v>
      </c>
      <c r="CI101" s="62" t="e">
        <f t="shared" si="216"/>
        <v>#VALUE!</v>
      </c>
      <c r="CJ101" s="62" t="e">
        <f t="shared" si="217"/>
        <v>#VALUE!</v>
      </c>
      <c r="CK101" s="83" t="e">
        <f>IF(H101+Q101+Z101+AI101+AR101+BA101+BJ101+BS101+CB101+CA101+BR101+BI101+AZ101+AQ101+AH101+Y101+P101+G101&gt;0,0,IF((CI101-CJ101)&gt;=$G$4+$P$4+$Y$4+$AH$4+$AQ$4+$AZ$4+$BI$4+$BR$4+$CA$4+Summary!$P$8,$G$4+$P$4+$Y$4+$AH$4+$AQ$4+$AZ$4+$BI$4+$BR$4+$CA$4+Summary!$P$8,CI101-CJ101))</f>
        <v>#VALUE!</v>
      </c>
      <c r="CL101" s="62" t="e">
        <f t="shared" si="112"/>
        <v>#VALUE!</v>
      </c>
      <c r="CN101" s="44">
        <f t="shared" si="156"/>
        <v>96</v>
      </c>
      <c r="CO101" s="58">
        <f t="shared" si="183"/>
        <v>47209</v>
      </c>
      <c r="CP101" s="62" t="e">
        <f t="shared" si="113"/>
        <v>#VALUE!</v>
      </c>
      <c r="CQ101" s="62">
        <f t="shared" si="114"/>
        <v>0</v>
      </c>
      <c r="CR101" s="62" t="e">
        <f t="shared" si="115"/>
        <v>#VALUE!</v>
      </c>
      <c r="CS101" s="62" t="e">
        <f t="shared" si="116"/>
        <v>#VALUE!</v>
      </c>
      <c r="CT101" s="62" t="e">
        <f t="shared" si="117"/>
        <v>#VALUE!</v>
      </c>
      <c r="CU101" s="62" t="e">
        <f t="shared" si="118"/>
        <v>#VALUE!</v>
      </c>
      <c r="CV101" s="84">
        <f t="shared" si="218"/>
        <v>47209</v>
      </c>
    </row>
    <row r="102" spans="2:100" ht="20" customHeight="1" thickBot="1" x14ac:dyDescent="0.25">
      <c r="B102" s="44">
        <f t="shared" si="184"/>
        <v>97</v>
      </c>
      <c r="C102" s="58">
        <f t="shared" si="160"/>
        <v>47239</v>
      </c>
      <c r="D102" s="62">
        <f t="shared" si="185"/>
        <v>0</v>
      </c>
      <c r="E102" s="62">
        <f t="shared" si="186"/>
        <v>0</v>
      </c>
      <c r="F102" s="62">
        <f t="shared" si="187"/>
        <v>0</v>
      </c>
      <c r="G102" s="62">
        <f t="shared" si="188"/>
        <v>0</v>
      </c>
      <c r="H102" s="83">
        <f t="shared" si="189"/>
        <v>0</v>
      </c>
      <c r="I102" s="62">
        <f t="shared" si="190"/>
        <v>0</v>
      </c>
      <c r="K102" s="44">
        <f t="shared" si="159"/>
        <v>97</v>
      </c>
      <c r="L102" s="58">
        <f t="shared" si="165"/>
        <v>47239</v>
      </c>
      <c r="M102" s="62">
        <f t="shared" si="121"/>
        <v>0</v>
      </c>
      <c r="N102" s="62">
        <f t="shared" si="191"/>
        <v>0</v>
      </c>
      <c r="O102" s="62">
        <f t="shared" si="192"/>
        <v>0</v>
      </c>
      <c r="P102" s="62">
        <f t="shared" si="193"/>
        <v>0</v>
      </c>
      <c r="Q102" s="83">
        <f>IF(H102+G102&gt;0,0,IF((O102-P102)&gt;=$G$4+Summary!$P$8,$G$4+Summary!$P$8,O102-P102))</f>
        <v>0</v>
      </c>
      <c r="R102" s="62">
        <f t="shared" ref="R102:R125" si="219">SUM(P102:Q102)</f>
        <v>0</v>
      </c>
      <c r="T102" s="44">
        <f t="shared" si="124"/>
        <v>97</v>
      </c>
      <c r="U102" s="58">
        <f t="shared" si="167"/>
        <v>47239</v>
      </c>
      <c r="V102" s="62">
        <f t="shared" si="125"/>
        <v>0</v>
      </c>
      <c r="W102" s="62">
        <f t="shared" si="194"/>
        <v>0</v>
      </c>
      <c r="X102" s="62">
        <f t="shared" si="195"/>
        <v>0</v>
      </c>
      <c r="Y102" s="62">
        <f t="shared" si="196"/>
        <v>0</v>
      </c>
      <c r="Z102" s="83">
        <f>IF(H102+Q102+P102+G102&gt;0,0,IF((X102-Y102)&gt;=$G$4+$P$4+Summary!$P$8,$G$4+$P$4+Summary!$P$8,X102-Y102))</f>
        <v>0</v>
      </c>
      <c r="AA102" s="62">
        <f t="shared" ref="AA102:AA125" si="220">SUM(Y102:Z102)</f>
        <v>0</v>
      </c>
      <c r="AC102" s="44">
        <f t="shared" si="128"/>
        <v>97</v>
      </c>
      <c r="AD102" s="58">
        <f t="shared" si="169"/>
        <v>47239</v>
      </c>
      <c r="AE102" s="62">
        <f t="shared" si="129"/>
        <v>0</v>
      </c>
      <c r="AF102" s="62">
        <f t="shared" si="197"/>
        <v>0</v>
      </c>
      <c r="AG102" s="62">
        <f t="shared" si="198"/>
        <v>0</v>
      </c>
      <c r="AH102" s="62">
        <f t="shared" si="199"/>
        <v>0</v>
      </c>
      <c r="AI102" s="83">
        <f>IF(H102+Q102+Z102+Y102+P102+G102&gt;0,0,IF((AG102-AH102)&gt;=$G$4+$P$4+$Y$4+Summary!$P$8,$G$4+$P$4+$Y$4+Summary!$P$8,AG102-AH102))</f>
        <v>0</v>
      </c>
      <c r="AJ102" s="62">
        <f t="shared" ref="AJ102:AJ125" si="221">SUM(AH102:AI102)</f>
        <v>0</v>
      </c>
      <c r="AL102" s="44">
        <f t="shared" si="132"/>
        <v>97</v>
      </c>
      <c r="AM102" s="58">
        <f t="shared" si="171"/>
        <v>47239</v>
      </c>
      <c r="AN102" s="62">
        <f t="shared" si="133"/>
        <v>0</v>
      </c>
      <c r="AO102" s="62">
        <f t="shared" si="200"/>
        <v>0</v>
      </c>
      <c r="AP102" s="62">
        <f t="shared" si="201"/>
        <v>0</v>
      </c>
      <c r="AQ102" s="62">
        <f t="shared" si="202"/>
        <v>0</v>
      </c>
      <c r="AR102" s="83">
        <f>IF(H102+Q102+Z102+AI102+AH102+Y102+P102+G102&gt;0,0,IF((AP102-AQ102)&gt;=$G$4+$P$4+$Y$4+$AH$4+Summary!$P$8,$G$4+$P$4+$Y$4+$AH$4+Summary!$P$8,AP102-AQ102))</f>
        <v>0</v>
      </c>
      <c r="AS102" s="62">
        <f t="shared" ref="AS102:AS125" si="222">SUM(AQ102:AR102)</f>
        <v>0</v>
      </c>
      <c r="AU102" s="44">
        <f t="shared" si="136"/>
        <v>97</v>
      </c>
      <c r="AV102" s="58">
        <f t="shared" si="173"/>
        <v>47239</v>
      </c>
      <c r="AW102" s="62">
        <f t="shared" si="137"/>
        <v>0</v>
      </c>
      <c r="AX102" s="62">
        <f t="shared" si="203"/>
        <v>0</v>
      </c>
      <c r="AY102" s="62">
        <f t="shared" si="204"/>
        <v>0</v>
      </c>
      <c r="AZ102" s="62">
        <f t="shared" si="205"/>
        <v>0</v>
      </c>
      <c r="BA102" s="83">
        <f>IF(H102+Q102+Z102+AI102+AR102+AQ102+AH102+Y102+P102+G102&gt;0,0,IF((AY102-AZ102)&gt;=$G$4+$P$4+$Y$4+$AH$4+$AQ$4+Summary!$P$8,$G$4+$P$4+$Y$4+$AH$4+$AQ$4+Summary!$P$8,AY102-AZ102))</f>
        <v>0</v>
      </c>
      <c r="BB102" s="62">
        <f t="shared" ref="BB102:BB125" si="223">SUM(AZ102:BA102)</f>
        <v>0</v>
      </c>
      <c r="BD102" s="44">
        <f t="shared" si="140"/>
        <v>97</v>
      </c>
      <c r="BE102" s="58">
        <f t="shared" si="175"/>
        <v>47239</v>
      </c>
      <c r="BF102" s="62" t="e">
        <f t="shared" si="141"/>
        <v>#VALUE!</v>
      </c>
      <c r="BG102" s="62">
        <f t="shared" si="206"/>
        <v>0</v>
      </c>
      <c r="BH102" s="62" t="e">
        <f t="shared" si="207"/>
        <v>#VALUE!</v>
      </c>
      <c r="BI102" s="62" t="e">
        <f t="shared" si="208"/>
        <v>#VALUE!</v>
      </c>
      <c r="BJ102" s="83" t="e">
        <f>IF(H102+Q102+Z102+AI102+AR102+BA102+AZ102+AQ102+AH102+Y102+P102+G102&gt;0,0,IF((BH102-BI102)&gt;=$G$4+$P$4+$Y$4+$AH$4+$AQ$4+$AZ$4+Summary!$P$8,$G$4+$P$4+$Y$4+$AH$4+$AQ$4+$AZ$4+Summary!$P$8,BH102-BI102))</f>
        <v>#VALUE!</v>
      </c>
      <c r="BK102" s="62" t="e">
        <f t="shared" ref="BK102:BK125" si="224">SUM(BI102:BJ102)</f>
        <v>#VALUE!</v>
      </c>
      <c r="BM102" s="44">
        <f t="shared" si="144"/>
        <v>97</v>
      </c>
      <c r="BN102" s="58">
        <f t="shared" si="177"/>
        <v>47239</v>
      </c>
      <c r="BO102" s="62" t="e">
        <f t="shared" si="145"/>
        <v>#VALUE!</v>
      </c>
      <c r="BP102" s="62">
        <f t="shared" si="209"/>
        <v>0</v>
      </c>
      <c r="BQ102" s="62" t="e">
        <f t="shared" si="210"/>
        <v>#VALUE!</v>
      </c>
      <c r="BR102" s="62" t="e">
        <f t="shared" si="211"/>
        <v>#VALUE!</v>
      </c>
      <c r="BS102" s="83" t="e">
        <f>IF(H102+Q102+Z102+AI102+AR102+BA102+BJ102+BI102+AZ102+AQ102+AH102+Y102+P102+G102&gt;0,0,IF((BQ102-BR102)&gt;=$G$4+$P$4+$Y$4+$AH$4+$AQ$4+$AZ$4+$BI$4+Summary!$P$8,$G$4+$P$4+$Y$4+$AH$4+$AQ$4+$AZ$4+$BI$4+Summary!$P$8,BQ102-BR102))</f>
        <v>#VALUE!</v>
      </c>
      <c r="BT102" s="62" t="e">
        <f t="shared" ref="BT102:BT125" si="225">SUM(BR102:BS102)</f>
        <v>#VALUE!</v>
      </c>
      <c r="BV102" s="44">
        <f t="shared" si="148"/>
        <v>97</v>
      </c>
      <c r="BW102" s="58">
        <f t="shared" si="179"/>
        <v>47239</v>
      </c>
      <c r="BX102" s="62" t="e">
        <f t="shared" si="149"/>
        <v>#VALUE!</v>
      </c>
      <c r="BY102" s="62">
        <f t="shared" si="212"/>
        <v>0</v>
      </c>
      <c r="BZ102" s="62" t="e">
        <f t="shared" si="213"/>
        <v>#VALUE!</v>
      </c>
      <c r="CA102" s="62" t="e">
        <f t="shared" si="214"/>
        <v>#VALUE!</v>
      </c>
      <c r="CB102" s="83" t="e">
        <f>IF(H102+Q102+Z102+AI102+AR102+BA102+BJ102+BS102+BR102+BI102+AZ102+AQ102+AH102+Y102+P102+G102&gt;0,0,IF((BZ102-CA102)&gt;=$G$4+$P$4+$Y$4+$AH$4+$AQ$4+$AZ$4+$BI$4+$BR$4+Summary!$P$8,$G$4+$P$4+$Y$4+$AH$4+$AQ$4+$AZ$4+$BI$4+$BR$4+Summary!$P$8,BZ102-CA102))</f>
        <v>#VALUE!</v>
      </c>
      <c r="CC102" s="62" t="e">
        <f t="shared" ref="CC102:CC125" si="226">SUM(CA102:CB102)</f>
        <v>#VALUE!</v>
      </c>
      <c r="CE102" s="44">
        <f t="shared" si="152"/>
        <v>97</v>
      </c>
      <c r="CF102" s="58">
        <f t="shared" si="181"/>
        <v>47239</v>
      </c>
      <c r="CG102" s="62" t="e">
        <f t="shared" si="153"/>
        <v>#VALUE!</v>
      </c>
      <c r="CH102" s="62">
        <f t="shared" si="215"/>
        <v>0</v>
      </c>
      <c r="CI102" s="62" t="e">
        <f t="shared" si="216"/>
        <v>#VALUE!</v>
      </c>
      <c r="CJ102" s="62" t="e">
        <f t="shared" si="217"/>
        <v>#VALUE!</v>
      </c>
      <c r="CK102" s="83" t="e">
        <f>IF(H102+Q102+Z102+AI102+AR102+BA102+BJ102+BS102+CB102+CA102+BR102+BI102+AZ102+AQ102+AH102+Y102+P102+G102&gt;0,0,IF((CI102-CJ102)&gt;=$G$4+$P$4+$Y$4+$AH$4+$AQ$4+$AZ$4+$BI$4+$BR$4+$CA$4+Summary!$P$8,$G$4+$P$4+$Y$4+$AH$4+$AQ$4+$AZ$4+$BI$4+$BR$4+$CA$4+Summary!$P$8,CI102-CJ102))</f>
        <v>#VALUE!</v>
      </c>
      <c r="CL102" s="62" t="e">
        <f t="shared" ref="CL102:CL125" si="227">SUM(CJ102:CK102)</f>
        <v>#VALUE!</v>
      </c>
      <c r="CN102" s="44">
        <f t="shared" si="156"/>
        <v>97</v>
      </c>
      <c r="CO102" s="58">
        <f t="shared" si="183"/>
        <v>47239</v>
      </c>
      <c r="CP102" s="62" t="e">
        <f t="shared" ref="CP102:CP125" si="228">D102+M102+V102+AE102+AN102+AW102+BF102+BO102+BX102+CG102</f>
        <v>#VALUE!</v>
      </c>
      <c r="CQ102" s="62">
        <f t="shared" ref="CQ102:CQ125" si="229">E102+N102+W102+AF102+AO102+AX102+BG102+BP102+BY102+CH102</f>
        <v>0</v>
      </c>
      <c r="CR102" s="62" t="e">
        <f t="shared" ref="CR102:CR125" si="230">F102+O102+X102+AG102+AP102+AY102+BH102+BQ102+BZ102+CI102</f>
        <v>#VALUE!</v>
      </c>
      <c r="CS102" s="62" t="e">
        <f t="shared" ref="CS102:CS125" si="231">G102+P102+Y102+AH102+AQ102+AZ102+BI102+BR102+CA102+CJ102</f>
        <v>#VALUE!</v>
      </c>
      <c r="CT102" s="62" t="e">
        <f t="shared" ref="CT102:CT125" si="232">H102+Q102+Z102+AI102+AR102+BA102+BJ102+BS102+CB102+CK102</f>
        <v>#VALUE!</v>
      </c>
      <c r="CU102" s="62" t="e">
        <f t="shared" ref="CU102:CU125" si="233">I102+R102+AA102+AJ102+AS102+BB102+BK102+BT102+CC102+CL102</f>
        <v>#VALUE!</v>
      </c>
      <c r="CV102" s="84">
        <f t="shared" si="218"/>
        <v>47239</v>
      </c>
    </row>
    <row r="103" spans="2:100" ht="20" customHeight="1" thickBot="1" x14ac:dyDescent="0.25">
      <c r="B103" s="44">
        <f t="shared" si="184"/>
        <v>98</v>
      </c>
      <c r="C103" s="58">
        <f t="shared" si="160"/>
        <v>47270</v>
      </c>
      <c r="D103" s="62">
        <f t="shared" si="185"/>
        <v>0</v>
      </c>
      <c r="E103" s="62">
        <f t="shared" si="186"/>
        <v>0</v>
      </c>
      <c r="F103" s="62">
        <f t="shared" si="187"/>
        <v>0</v>
      </c>
      <c r="G103" s="62">
        <f t="shared" si="188"/>
        <v>0</v>
      </c>
      <c r="H103" s="83">
        <f t="shared" si="189"/>
        <v>0</v>
      </c>
      <c r="I103" s="62">
        <f t="shared" si="190"/>
        <v>0</v>
      </c>
      <c r="K103" s="44">
        <f t="shared" si="159"/>
        <v>98</v>
      </c>
      <c r="L103" s="58">
        <f t="shared" si="165"/>
        <v>47270</v>
      </c>
      <c r="M103" s="62">
        <f t="shared" ref="M103:M125" si="234">O102-R102</f>
        <v>0</v>
      </c>
      <c r="N103" s="62">
        <f t="shared" si="191"/>
        <v>0</v>
      </c>
      <c r="O103" s="62">
        <f t="shared" si="192"/>
        <v>0</v>
      </c>
      <c r="P103" s="62">
        <f t="shared" si="193"/>
        <v>0</v>
      </c>
      <c r="Q103" s="83">
        <f>IF(H103+G103&gt;0,0,IF((O103-P103)&gt;=$G$4+Summary!$P$8,$G$4+Summary!$P$8,O103-P103))</f>
        <v>0</v>
      </c>
      <c r="R103" s="62">
        <f t="shared" si="219"/>
        <v>0</v>
      </c>
      <c r="T103" s="44">
        <f t="shared" si="124"/>
        <v>98</v>
      </c>
      <c r="U103" s="58">
        <f t="shared" si="167"/>
        <v>47270</v>
      </c>
      <c r="V103" s="62">
        <f t="shared" ref="V103:V125" si="235">X102-AA102</f>
        <v>0</v>
      </c>
      <c r="W103" s="62">
        <f t="shared" si="194"/>
        <v>0</v>
      </c>
      <c r="X103" s="62">
        <f t="shared" si="195"/>
        <v>0</v>
      </c>
      <c r="Y103" s="62">
        <f t="shared" si="196"/>
        <v>0</v>
      </c>
      <c r="Z103" s="83">
        <f>IF(H103+Q103+P103+G103&gt;0,0,IF((X103-Y103)&gt;=$G$4+$P$4+Summary!$P$8,$G$4+$P$4+Summary!$P$8,X103-Y103))</f>
        <v>0</v>
      </c>
      <c r="AA103" s="62">
        <f t="shared" si="220"/>
        <v>0</v>
      </c>
      <c r="AC103" s="44">
        <f t="shared" si="128"/>
        <v>98</v>
      </c>
      <c r="AD103" s="58">
        <f t="shared" si="169"/>
        <v>47270</v>
      </c>
      <c r="AE103" s="62">
        <f t="shared" ref="AE103:AE125" si="236">AG102-AJ102</f>
        <v>0</v>
      </c>
      <c r="AF103" s="62">
        <f t="shared" si="197"/>
        <v>0</v>
      </c>
      <c r="AG103" s="62">
        <f t="shared" si="198"/>
        <v>0</v>
      </c>
      <c r="AH103" s="62">
        <f t="shared" si="199"/>
        <v>0</v>
      </c>
      <c r="AI103" s="83">
        <f>IF(H103+Q103+Z103+Y103+P103+G103&gt;0,0,IF((AG103-AH103)&gt;=$G$4+$P$4+$Y$4+Summary!$P$8,$G$4+$P$4+$Y$4+Summary!$P$8,AG103-AH103))</f>
        <v>0</v>
      </c>
      <c r="AJ103" s="62">
        <f t="shared" si="221"/>
        <v>0</v>
      </c>
      <c r="AL103" s="44">
        <f t="shared" si="132"/>
        <v>98</v>
      </c>
      <c r="AM103" s="58">
        <f t="shared" si="171"/>
        <v>47270</v>
      </c>
      <c r="AN103" s="62">
        <f t="shared" ref="AN103:AN125" si="237">AP102-AS102</f>
        <v>0</v>
      </c>
      <c r="AO103" s="62">
        <f t="shared" si="200"/>
        <v>0</v>
      </c>
      <c r="AP103" s="62">
        <f t="shared" si="201"/>
        <v>0</v>
      </c>
      <c r="AQ103" s="62">
        <f t="shared" si="202"/>
        <v>0</v>
      </c>
      <c r="AR103" s="83">
        <f>IF(H103+Q103+Z103+AI103+AH103+Y103+P103+G103&gt;0,0,IF((AP103-AQ103)&gt;=$G$4+$P$4+$Y$4+$AH$4+Summary!$P$8,$G$4+$P$4+$Y$4+$AH$4+Summary!$P$8,AP103-AQ103))</f>
        <v>0</v>
      </c>
      <c r="AS103" s="62">
        <f t="shared" si="222"/>
        <v>0</v>
      </c>
      <c r="AU103" s="44">
        <f t="shared" si="136"/>
        <v>98</v>
      </c>
      <c r="AV103" s="58">
        <f t="shared" si="173"/>
        <v>47270</v>
      </c>
      <c r="AW103" s="62">
        <f t="shared" ref="AW103:AW125" si="238">AY102-BB102</f>
        <v>0</v>
      </c>
      <c r="AX103" s="62">
        <f t="shared" si="203"/>
        <v>0</v>
      </c>
      <c r="AY103" s="62">
        <f t="shared" si="204"/>
        <v>0</v>
      </c>
      <c r="AZ103" s="62">
        <f t="shared" si="205"/>
        <v>0</v>
      </c>
      <c r="BA103" s="83">
        <f>IF(H103+Q103+Z103+AI103+AR103+AQ103+AH103+Y103+P103+G103&gt;0,0,IF((AY103-AZ103)&gt;=$G$4+$P$4+$Y$4+$AH$4+$AQ$4+Summary!$P$8,$G$4+$P$4+$Y$4+$AH$4+$AQ$4+Summary!$P$8,AY103-AZ103))</f>
        <v>0</v>
      </c>
      <c r="BB103" s="62">
        <f t="shared" si="223"/>
        <v>0</v>
      </c>
      <c r="BD103" s="44">
        <f t="shared" si="140"/>
        <v>98</v>
      </c>
      <c r="BE103" s="58">
        <f t="shared" si="175"/>
        <v>47270</v>
      </c>
      <c r="BF103" s="62" t="e">
        <f t="shared" ref="BF103:BF125" si="239">BH102-BK102</f>
        <v>#VALUE!</v>
      </c>
      <c r="BG103" s="62">
        <f t="shared" si="206"/>
        <v>0</v>
      </c>
      <c r="BH103" s="62" t="e">
        <f t="shared" si="207"/>
        <v>#VALUE!</v>
      </c>
      <c r="BI103" s="62" t="e">
        <f t="shared" si="208"/>
        <v>#VALUE!</v>
      </c>
      <c r="BJ103" s="83" t="e">
        <f>IF(H103+Q103+Z103+AI103+AR103+BA103+AZ103+AQ103+AH103+Y103+P103+G103&gt;0,0,IF((BH103-BI103)&gt;=$G$4+$P$4+$Y$4+$AH$4+$AQ$4+$AZ$4+Summary!$P$8,$G$4+$P$4+$Y$4+$AH$4+$AQ$4+$AZ$4+Summary!$P$8,BH103-BI103))</f>
        <v>#VALUE!</v>
      </c>
      <c r="BK103" s="62" t="e">
        <f t="shared" si="224"/>
        <v>#VALUE!</v>
      </c>
      <c r="BM103" s="44">
        <f t="shared" si="144"/>
        <v>98</v>
      </c>
      <c r="BN103" s="58">
        <f t="shared" si="177"/>
        <v>47270</v>
      </c>
      <c r="BO103" s="62" t="e">
        <f t="shared" ref="BO103:BO125" si="240">BQ102-BT102</f>
        <v>#VALUE!</v>
      </c>
      <c r="BP103" s="62">
        <f t="shared" si="209"/>
        <v>0</v>
      </c>
      <c r="BQ103" s="62" t="e">
        <f t="shared" si="210"/>
        <v>#VALUE!</v>
      </c>
      <c r="BR103" s="62" t="e">
        <f t="shared" si="211"/>
        <v>#VALUE!</v>
      </c>
      <c r="BS103" s="83" t="e">
        <f>IF(H103+Q103+Z103+AI103+AR103+BA103+BJ103+BI103+AZ103+AQ103+AH103+Y103+P103+G103&gt;0,0,IF((BQ103-BR103)&gt;=$G$4+$P$4+$Y$4+$AH$4+$AQ$4+$AZ$4+$BI$4+Summary!$P$8,$G$4+$P$4+$Y$4+$AH$4+$AQ$4+$AZ$4+$BI$4+Summary!$P$8,BQ103-BR103))</f>
        <v>#VALUE!</v>
      </c>
      <c r="BT103" s="62" t="e">
        <f t="shared" si="225"/>
        <v>#VALUE!</v>
      </c>
      <c r="BV103" s="44">
        <f t="shared" si="148"/>
        <v>98</v>
      </c>
      <c r="BW103" s="58">
        <f t="shared" si="179"/>
        <v>47270</v>
      </c>
      <c r="BX103" s="62" t="e">
        <f t="shared" ref="BX103:BX125" si="241">BZ102-CC102</f>
        <v>#VALUE!</v>
      </c>
      <c r="BY103" s="62">
        <f t="shared" si="212"/>
        <v>0</v>
      </c>
      <c r="BZ103" s="62" t="e">
        <f t="shared" si="213"/>
        <v>#VALUE!</v>
      </c>
      <c r="CA103" s="62" t="e">
        <f t="shared" si="214"/>
        <v>#VALUE!</v>
      </c>
      <c r="CB103" s="83" t="e">
        <f>IF(H103+Q103+Z103+AI103+AR103+BA103+BJ103+BS103+BR103+BI103+AZ103+AQ103+AH103+Y103+P103+G103&gt;0,0,IF((BZ103-CA103)&gt;=$G$4+$P$4+$Y$4+$AH$4+$AQ$4+$AZ$4+$BI$4+$BR$4+Summary!$P$8,$G$4+$P$4+$Y$4+$AH$4+$AQ$4+$AZ$4+$BI$4+$BR$4+Summary!$P$8,BZ103-CA103))</f>
        <v>#VALUE!</v>
      </c>
      <c r="CC103" s="62" t="e">
        <f t="shared" si="226"/>
        <v>#VALUE!</v>
      </c>
      <c r="CE103" s="44">
        <f t="shared" si="152"/>
        <v>98</v>
      </c>
      <c r="CF103" s="58">
        <f t="shared" si="181"/>
        <v>47270</v>
      </c>
      <c r="CG103" s="62" t="e">
        <f t="shared" ref="CG103:CG125" si="242">CI102-CL102</f>
        <v>#VALUE!</v>
      </c>
      <c r="CH103" s="62">
        <f t="shared" si="215"/>
        <v>0</v>
      </c>
      <c r="CI103" s="62" t="e">
        <f t="shared" si="216"/>
        <v>#VALUE!</v>
      </c>
      <c r="CJ103" s="62" t="e">
        <f t="shared" si="217"/>
        <v>#VALUE!</v>
      </c>
      <c r="CK103" s="83" t="e">
        <f>IF(H103+Q103+Z103+AI103+AR103+BA103+BJ103+BS103+CB103+CA103+BR103+BI103+AZ103+AQ103+AH103+Y103+P103+G103&gt;0,0,IF((CI103-CJ103)&gt;=$G$4+$P$4+$Y$4+$AH$4+$AQ$4+$AZ$4+$BI$4+$BR$4+$CA$4+Summary!$P$8,$G$4+$P$4+$Y$4+$AH$4+$AQ$4+$AZ$4+$BI$4+$BR$4+$CA$4+Summary!$P$8,CI103-CJ103))</f>
        <v>#VALUE!</v>
      </c>
      <c r="CL103" s="62" t="e">
        <f t="shared" si="227"/>
        <v>#VALUE!</v>
      </c>
      <c r="CN103" s="44">
        <f t="shared" si="156"/>
        <v>98</v>
      </c>
      <c r="CO103" s="58">
        <f t="shared" si="183"/>
        <v>47270</v>
      </c>
      <c r="CP103" s="62" t="e">
        <f t="shared" si="228"/>
        <v>#VALUE!</v>
      </c>
      <c r="CQ103" s="62">
        <f t="shared" si="229"/>
        <v>0</v>
      </c>
      <c r="CR103" s="62" t="e">
        <f t="shared" si="230"/>
        <v>#VALUE!</v>
      </c>
      <c r="CS103" s="62" t="e">
        <f t="shared" si="231"/>
        <v>#VALUE!</v>
      </c>
      <c r="CT103" s="62" t="e">
        <f t="shared" si="232"/>
        <v>#VALUE!</v>
      </c>
      <c r="CU103" s="62" t="e">
        <f t="shared" si="233"/>
        <v>#VALUE!</v>
      </c>
      <c r="CV103" s="84">
        <f t="shared" si="218"/>
        <v>47270</v>
      </c>
    </row>
    <row r="104" spans="2:100" ht="20" customHeight="1" thickBot="1" x14ac:dyDescent="0.25">
      <c r="B104" s="44">
        <f t="shared" si="184"/>
        <v>99</v>
      </c>
      <c r="C104" s="58">
        <f t="shared" si="160"/>
        <v>47300</v>
      </c>
      <c r="D104" s="62">
        <f t="shared" si="185"/>
        <v>0</v>
      </c>
      <c r="E104" s="62">
        <f t="shared" si="186"/>
        <v>0</v>
      </c>
      <c r="F104" s="62">
        <f t="shared" si="187"/>
        <v>0</v>
      </c>
      <c r="G104" s="62">
        <f t="shared" si="188"/>
        <v>0</v>
      </c>
      <c r="H104" s="83">
        <f t="shared" si="189"/>
        <v>0</v>
      </c>
      <c r="I104" s="62">
        <f t="shared" si="190"/>
        <v>0</v>
      </c>
      <c r="K104" s="44">
        <f t="shared" si="159"/>
        <v>99</v>
      </c>
      <c r="L104" s="58">
        <f t="shared" si="165"/>
        <v>47300</v>
      </c>
      <c r="M104" s="62">
        <f t="shared" si="234"/>
        <v>0</v>
      </c>
      <c r="N104" s="62">
        <f t="shared" si="191"/>
        <v>0</v>
      </c>
      <c r="O104" s="62">
        <f t="shared" si="192"/>
        <v>0</v>
      </c>
      <c r="P104" s="62">
        <f t="shared" si="193"/>
        <v>0</v>
      </c>
      <c r="Q104" s="83">
        <f>IF(H104+G104&gt;0,0,IF((O104-P104)&gt;=$G$4+Summary!$P$8,$G$4+Summary!$P$8,O104-P104))</f>
        <v>0</v>
      </c>
      <c r="R104" s="62">
        <f t="shared" si="219"/>
        <v>0</v>
      </c>
      <c r="T104" s="44">
        <f t="shared" si="124"/>
        <v>99</v>
      </c>
      <c r="U104" s="58">
        <f t="shared" si="167"/>
        <v>47300</v>
      </c>
      <c r="V104" s="62">
        <f t="shared" si="235"/>
        <v>0</v>
      </c>
      <c r="W104" s="62">
        <f t="shared" si="194"/>
        <v>0</v>
      </c>
      <c r="X104" s="62">
        <f t="shared" si="195"/>
        <v>0</v>
      </c>
      <c r="Y104" s="62">
        <f t="shared" si="196"/>
        <v>0</v>
      </c>
      <c r="Z104" s="83">
        <f>IF(H104+Q104+P104+G104&gt;0,0,IF((X104-Y104)&gt;=$G$4+$P$4+Summary!$P$8,$G$4+$P$4+Summary!$P$8,X104-Y104))</f>
        <v>0</v>
      </c>
      <c r="AA104" s="62">
        <f t="shared" si="220"/>
        <v>0</v>
      </c>
      <c r="AC104" s="44">
        <f t="shared" si="128"/>
        <v>99</v>
      </c>
      <c r="AD104" s="58">
        <f t="shared" si="169"/>
        <v>47300</v>
      </c>
      <c r="AE104" s="62">
        <f t="shared" si="236"/>
        <v>0</v>
      </c>
      <c r="AF104" s="62">
        <f t="shared" si="197"/>
        <v>0</v>
      </c>
      <c r="AG104" s="62">
        <f t="shared" si="198"/>
        <v>0</v>
      </c>
      <c r="AH104" s="62">
        <f t="shared" si="199"/>
        <v>0</v>
      </c>
      <c r="AI104" s="83">
        <f>IF(H104+Q104+Z104+Y104+P104+G104&gt;0,0,IF((AG104-AH104)&gt;=$G$4+$P$4+$Y$4+Summary!$P$8,$G$4+$P$4+$Y$4+Summary!$P$8,AG104-AH104))</f>
        <v>0</v>
      </c>
      <c r="AJ104" s="62">
        <f t="shared" si="221"/>
        <v>0</v>
      </c>
      <c r="AL104" s="44">
        <f t="shared" si="132"/>
        <v>99</v>
      </c>
      <c r="AM104" s="58">
        <f t="shared" si="171"/>
        <v>47300</v>
      </c>
      <c r="AN104" s="62">
        <f t="shared" si="237"/>
        <v>0</v>
      </c>
      <c r="AO104" s="62">
        <f t="shared" si="200"/>
        <v>0</v>
      </c>
      <c r="AP104" s="62">
        <f t="shared" si="201"/>
        <v>0</v>
      </c>
      <c r="AQ104" s="62">
        <f t="shared" si="202"/>
        <v>0</v>
      </c>
      <c r="AR104" s="83">
        <f>IF(H104+Q104+Z104+AI104+AH104+Y104+P104+G104&gt;0,0,IF((AP104-AQ104)&gt;=$G$4+$P$4+$Y$4+$AH$4+Summary!$P$8,$G$4+$P$4+$Y$4+$AH$4+Summary!$P$8,AP104-AQ104))</f>
        <v>0</v>
      </c>
      <c r="AS104" s="62">
        <f t="shared" si="222"/>
        <v>0</v>
      </c>
      <c r="AU104" s="44">
        <f t="shared" si="136"/>
        <v>99</v>
      </c>
      <c r="AV104" s="58">
        <f t="shared" si="173"/>
        <v>47300</v>
      </c>
      <c r="AW104" s="62">
        <f t="shared" si="238"/>
        <v>0</v>
      </c>
      <c r="AX104" s="62">
        <f t="shared" si="203"/>
        <v>0</v>
      </c>
      <c r="AY104" s="62">
        <f t="shared" si="204"/>
        <v>0</v>
      </c>
      <c r="AZ104" s="62">
        <f t="shared" si="205"/>
        <v>0</v>
      </c>
      <c r="BA104" s="83">
        <f>IF(H104+Q104+Z104+AI104+AR104+AQ104+AH104+Y104+P104+G104&gt;0,0,IF((AY104-AZ104)&gt;=$G$4+$P$4+$Y$4+$AH$4+$AQ$4+Summary!$P$8,$G$4+$P$4+$Y$4+$AH$4+$AQ$4+Summary!$P$8,AY104-AZ104))</f>
        <v>0</v>
      </c>
      <c r="BB104" s="62">
        <f t="shared" si="223"/>
        <v>0</v>
      </c>
      <c r="BD104" s="44">
        <f t="shared" si="140"/>
        <v>99</v>
      </c>
      <c r="BE104" s="58">
        <f t="shared" si="175"/>
        <v>47300</v>
      </c>
      <c r="BF104" s="62" t="e">
        <f t="shared" si="239"/>
        <v>#VALUE!</v>
      </c>
      <c r="BG104" s="62">
        <f t="shared" si="206"/>
        <v>0</v>
      </c>
      <c r="BH104" s="62" t="e">
        <f t="shared" si="207"/>
        <v>#VALUE!</v>
      </c>
      <c r="BI104" s="62" t="e">
        <f t="shared" si="208"/>
        <v>#VALUE!</v>
      </c>
      <c r="BJ104" s="83" t="e">
        <f>IF(H104+Q104+Z104+AI104+AR104+BA104+AZ104+AQ104+AH104+Y104+P104+G104&gt;0,0,IF((BH104-BI104)&gt;=$G$4+$P$4+$Y$4+$AH$4+$AQ$4+$AZ$4+Summary!$P$8,$G$4+$P$4+$Y$4+$AH$4+$AQ$4+$AZ$4+Summary!$P$8,BH104-BI104))</f>
        <v>#VALUE!</v>
      </c>
      <c r="BK104" s="62" t="e">
        <f t="shared" si="224"/>
        <v>#VALUE!</v>
      </c>
      <c r="BM104" s="44">
        <f t="shared" si="144"/>
        <v>99</v>
      </c>
      <c r="BN104" s="58">
        <f t="shared" si="177"/>
        <v>47300</v>
      </c>
      <c r="BO104" s="62" t="e">
        <f t="shared" si="240"/>
        <v>#VALUE!</v>
      </c>
      <c r="BP104" s="62">
        <f t="shared" si="209"/>
        <v>0</v>
      </c>
      <c r="BQ104" s="62" t="e">
        <f t="shared" si="210"/>
        <v>#VALUE!</v>
      </c>
      <c r="BR104" s="62" t="e">
        <f t="shared" si="211"/>
        <v>#VALUE!</v>
      </c>
      <c r="BS104" s="83" t="e">
        <f>IF(H104+Q104+Z104+AI104+AR104+BA104+BJ104+BI104+AZ104+AQ104+AH104+Y104+P104+G104&gt;0,0,IF((BQ104-BR104)&gt;=$G$4+$P$4+$Y$4+$AH$4+$AQ$4+$AZ$4+$BI$4+Summary!$P$8,$G$4+$P$4+$Y$4+$AH$4+$AQ$4+$AZ$4+$BI$4+Summary!$P$8,BQ104-BR104))</f>
        <v>#VALUE!</v>
      </c>
      <c r="BT104" s="62" t="e">
        <f t="shared" si="225"/>
        <v>#VALUE!</v>
      </c>
      <c r="BV104" s="44">
        <f t="shared" si="148"/>
        <v>99</v>
      </c>
      <c r="BW104" s="58">
        <f t="shared" si="179"/>
        <v>47300</v>
      </c>
      <c r="BX104" s="62" t="e">
        <f t="shared" si="241"/>
        <v>#VALUE!</v>
      </c>
      <c r="BY104" s="62">
        <f t="shared" si="212"/>
        <v>0</v>
      </c>
      <c r="BZ104" s="62" t="e">
        <f t="shared" si="213"/>
        <v>#VALUE!</v>
      </c>
      <c r="CA104" s="62" t="e">
        <f t="shared" si="214"/>
        <v>#VALUE!</v>
      </c>
      <c r="CB104" s="83" t="e">
        <f>IF(H104+Q104+Z104+AI104+AR104+BA104+BJ104+BS104+BR104+BI104+AZ104+AQ104+AH104+Y104+P104+G104&gt;0,0,IF((BZ104-CA104)&gt;=$G$4+$P$4+$Y$4+$AH$4+$AQ$4+$AZ$4+$BI$4+$BR$4+Summary!$P$8,$G$4+$P$4+$Y$4+$AH$4+$AQ$4+$AZ$4+$BI$4+$BR$4+Summary!$P$8,BZ104-CA104))</f>
        <v>#VALUE!</v>
      </c>
      <c r="CC104" s="62" t="e">
        <f t="shared" si="226"/>
        <v>#VALUE!</v>
      </c>
      <c r="CE104" s="44">
        <f t="shared" si="152"/>
        <v>99</v>
      </c>
      <c r="CF104" s="58">
        <f t="shared" si="181"/>
        <v>47300</v>
      </c>
      <c r="CG104" s="62" t="e">
        <f t="shared" si="242"/>
        <v>#VALUE!</v>
      </c>
      <c r="CH104" s="62">
        <f t="shared" si="215"/>
        <v>0</v>
      </c>
      <c r="CI104" s="62" t="e">
        <f t="shared" si="216"/>
        <v>#VALUE!</v>
      </c>
      <c r="CJ104" s="62" t="e">
        <f t="shared" si="217"/>
        <v>#VALUE!</v>
      </c>
      <c r="CK104" s="83" t="e">
        <f>IF(H104+Q104+Z104+AI104+AR104+BA104+BJ104+BS104+CB104+CA104+BR104+BI104+AZ104+AQ104+AH104+Y104+P104+G104&gt;0,0,IF((CI104-CJ104)&gt;=$G$4+$P$4+$Y$4+$AH$4+$AQ$4+$AZ$4+$BI$4+$BR$4+$CA$4+Summary!$P$8,$G$4+$P$4+$Y$4+$AH$4+$AQ$4+$AZ$4+$BI$4+$BR$4+$CA$4+Summary!$P$8,CI104-CJ104))</f>
        <v>#VALUE!</v>
      </c>
      <c r="CL104" s="62" t="e">
        <f t="shared" si="227"/>
        <v>#VALUE!</v>
      </c>
      <c r="CN104" s="44">
        <f t="shared" si="156"/>
        <v>99</v>
      </c>
      <c r="CO104" s="58">
        <f t="shared" si="183"/>
        <v>47300</v>
      </c>
      <c r="CP104" s="62" t="e">
        <f t="shared" si="228"/>
        <v>#VALUE!</v>
      </c>
      <c r="CQ104" s="62">
        <f t="shared" si="229"/>
        <v>0</v>
      </c>
      <c r="CR104" s="62" t="e">
        <f t="shared" si="230"/>
        <v>#VALUE!</v>
      </c>
      <c r="CS104" s="62" t="e">
        <f t="shared" si="231"/>
        <v>#VALUE!</v>
      </c>
      <c r="CT104" s="62" t="e">
        <f t="shared" si="232"/>
        <v>#VALUE!</v>
      </c>
      <c r="CU104" s="62" t="e">
        <f t="shared" si="233"/>
        <v>#VALUE!</v>
      </c>
      <c r="CV104" s="84">
        <f t="shared" si="218"/>
        <v>47300</v>
      </c>
    </row>
    <row r="105" spans="2:100" ht="20" customHeight="1" thickBot="1" x14ac:dyDescent="0.25">
      <c r="B105" s="44">
        <f t="shared" si="184"/>
        <v>100</v>
      </c>
      <c r="C105" s="58">
        <f t="shared" si="160"/>
        <v>47331</v>
      </c>
      <c r="D105" s="62">
        <f t="shared" si="185"/>
        <v>0</v>
      </c>
      <c r="E105" s="62">
        <f t="shared" si="186"/>
        <v>0</v>
      </c>
      <c r="F105" s="62">
        <f t="shared" si="187"/>
        <v>0</v>
      </c>
      <c r="G105" s="62">
        <f t="shared" si="188"/>
        <v>0</v>
      </c>
      <c r="H105" s="83">
        <f t="shared" si="189"/>
        <v>0</v>
      </c>
      <c r="I105" s="62">
        <f t="shared" si="190"/>
        <v>0</v>
      </c>
      <c r="K105" s="44">
        <f t="shared" si="159"/>
        <v>100</v>
      </c>
      <c r="L105" s="58">
        <f t="shared" si="165"/>
        <v>47331</v>
      </c>
      <c r="M105" s="62">
        <f t="shared" si="234"/>
        <v>0</v>
      </c>
      <c r="N105" s="62">
        <f t="shared" si="191"/>
        <v>0</v>
      </c>
      <c r="O105" s="62">
        <f t="shared" si="192"/>
        <v>0</v>
      </c>
      <c r="P105" s="62">
        <f t="shared" si="193"/>
        <v>0</v>
      </c>
      <c r="Q105" s="83">
        <f>IF(H105+G105&gt;0,0,IF((O105-P105)&gt;=$G$4+Summary!$P$8,$G$4+Summary!$P$8,O105-P105))</f>
        <v>0</v>
      </c>
      <c r="R105" s="62">
        <f t="shared" si="219"/>
        <v>0</v>
      </c>
      <c r="T105" s="44">
        <f t="shared" si="124"/>
        <v>100</v>
      </c>
      <c r="U105" s="58">
        <f t="shared" si="167"/>
        <v>47331</v>
      </c>
      <c r="V105" s="62">
        <f t="shared" si="235"/>
        <v>0</v>
      </c>
      <c r="W105" s="62">
        <f t="shared" si="194"/>
        <v>0</v>
      </c>
      <c r="X105" s="62">
        <f t="shared" si="195"/>
        <v>0</v>
      </c>
      <c r="Y105" s="62">
        <f t="shared" si="196"/>
        <v>0</v>
      </c>
      <c r="Z105" s="83">
        <f>IF(H105+Q105+P105+G105&gt;0,0,IF((X105-Y105)&gt;=$G$4+$P$4+Summary!$P$8,$G$4+$P$4+Summary!$P$8,X105-Y105))</f>
        <v>0</v>
      </c>
      <c r="AA105" s="62">
        <f t="shared" si="220"/>
        <v>0</v>
      </c>
      <c r="AC105" s="44">
        <f t="shared" si="128"/>
        <v>100</v>
      </c>
      <c r="AD105" s="58">
        <f t="shared" si="169"/>
        <v>47331</v>
      </c>
      <c r="AE105" s="62">
        <f t="shared" si="236"/>
        <v>0</v>
      </c>
      <c r="AF105" s="62">
        <f t="shared" si="197"/>
        <v>0</v>
      </c>
      <c r="AG105" s="62">
        <f t="shared" si="198"/>
        <v>0</v>
      </c>
      <c r="AH105" s="62">
        <f t="shared" si="199"/>
        <v>0</v>
      </c>
      <c r="AI105" s="83">
        <f>IF(H105+Q105+Z105+Y105+P105+G105&gt;0,0,IF((AG105-AH105)&gt;=$G$4+$P$4+$Y$4+Summary!$P$8,$G$4+$P$4+$Y$4+Summary!$P$8,AG105-AH105))</f>
        <v>0</v>
      </c>
      <c r="AJ105" s="62">
        <f t="shared" si="221"/>
        <v>0</v>
      </c>
      <c r="AL105" s="44">
        <f t="shared" si="132"/>
        <v>100</v>
      </c>
      <c r="AM105" s="58">
        <f t="shared" si="171"/>
        <v>47331</v>
      </c>
      <c r="AN105" s="62">
        <f t="shared" si="237"/>
        <v>0</v>
      </c>
      <c r="AO105" s="62">
        <f t="shared" si="200"/>
        <v>0</v>
      </c>
      <c r="AP105" s="62">
        <f t="shared" si="201"/>
        <v>0</v>
      </c>
      <c r="AQ105" s="62">
        <f t="shared" si="202"/>
        <v>0</v>
      </c>
      <c r="AR105" s="83">
        <f>IF(H105+Q105+Z105+AI105+AH105+Y105+P105+G105&gt;0,0,IF((AP105-AQ105)&gt;=$G$4+$P$4+$Y$4+$AH$4+Summary!$P$8,$G$4+$P$4+$Y$4+$AH$4+Summary!$P$8,AP105-AQ105))</f>
        <v>0</v>
      </c>
      <c r="AS105" s="62">
        <f t="shared" si="222"/>
        <v>0</v>
      </c>
      <c r="AU105" s="44">
        <f t="shared" si="136"/>
        <v>100</v>
      </c>
      <c r="AV105" s="58">
        <f t="shared" si="173"/>
        <v>47331</v>
      </c>
      <c r="AW105" s="62">
        <f t="shared" si="238"/>
        <v>0</v>
      </c>
      <c r="AX105" s="62">
        <f t="shared" si="203"/>
        <v>0</v>
      </c>
      <c r="AY105" s="62">
        <f t="shared" si="204"/>
        <v>0</v>
      </c>
      <c r="AZ105" s="62">
        <f t="shared" si="205"/>
        <v>0</v>
      </c>
      <c r="BA105" s="83">
        <f>IF(H105+Q105+Z105+AI105+AR105+AQ105+AH105+Y105+P105+G105&gt;0,0,IF((AY105-AZ105)&gt;=$G$4+$P$4+$Y$4+$AH$4+$AQ$4+Summary!$P$8,$G$4+$P$4+$Y$4+$AH$4+$AQ$4+Summary!$P$8,AY105-AZ105))</f>
        <v>0</v>
      </c>
      <c r="BB105" s="62">
        <f t="shared" si="223"/>
        <v>0</v>
      </c>
      <c r="BD105" s="44">
        <f t="shared" si="140"/>
        <v>100</v>
      </c>
      <c r="BE105" s="58">
        <f t="shared" si="175"/>
        <v>47331</v>
      </c>
      <c r="BF105" s="62" t="e">
        <f t="shared" si="239"/>
        <v>#VALUE!</v>
      </c>
      <c r="BG105" s="62">
        <f t="shared" si="206"/>
        <v>0</v>
      </c>
      <c r="BH105" s="62" t="e">
        <f t="shared" si="207"/>
        <v>#VALUE!</v>
      </c>
      <c r="BI105" s="62" t="e">
        <f t="shared" si="208"/>
        <v>#VALUE!</v>
      </c>
      <c r="BJ105" s="83" t="e">
        <f>IF(H105+Q105+Z105+AI105+AR105+BA105+AZ105+AQ105+AH105+Y105+P105+G105&gt;0,0,IF((BH105-BI105)&gt;=$G$4+$P$4+$Y$4+$AH$4+$AQ$4+$AZ$4+Summary!$P$8,$G$4+$P$4+$Y$4+$AH$4+$AQ$4+$AZ$4+Summary!$P$8,BH105-BI105))</f>
        <v>#VALUE!</v>
      </c>
      <c r="BK105" s="62" t="e">
        <f t="shared" si="224"/>
        <v>#VALUE!</v>
      </c>
      <c r="BM105" s="44">
        <f t="shared" si="144"/>
        <v>100</v>
      </c>
      <c r="BN105" s="58">
        <f t="shared" si="177"/>
        <v>47331</v>
      </c>
      <c r="BO105" s="62" t="e">
        <f t="shared" si="240"/>
        <v>#VALUE!</v>
      </c>
      <c r="BP105" s="62">
        <f t="shared" si="209"/>
        <v>0</v>
      </c>
      <c r="BQ105" s="62" t="e">
        <f t="shared" si="210"/>
        <v>#VALUE!</v>
      </c>
      <c r="BR105" s="62" t="e">
        <f t="shared" si="211"/>
        <v>#VALUE!</v>
      </c>
      <c r="BS105" s="83" t="e">
        <f>IF(H105+Q105+Z105+AI105+AR105+BA105+BJ105+BI105+AZ105+AQ105+AH105+Y105+P105+G105&gt;0,0,IF((BQ105-BR105)&gt;=$G$4+$P$4+$Y$4+$AH$4+$AQ$4+$AZ$4+$BI$4+Summary!$P$8,$G$4+$P$4+$Y$4+$AH$4+$AQ$4+$AZ$4+$BI$4+Summary!$P$8,BQ105-BR105))</f>
        <v>#VALUE!</v>
      </c>
      <c r="BT105" s="62" t="e">
        <f t="shared" si="225"/>
        <v>#VALUE!</v>
      </c>
      <c r="BV105" s="44">
        <f t="shared" si="148"/>
        <v>100</v>
      </c>
      <c r="BW105" s="58">
        <f t="shared" si="179"/>
        <v>47331</v>
      </c>
      <c r="BX105" s="62" t="e">
        <f t="shared" si="241"/>
        <v>#VALUE!</v>
      </c>
      <c r="BY105" s="62">
        <f t="shared" si="212"/>
        <v>0</v>
      </c>
      <c r="BZ105" s="62" t="e">
        <f t="shared" si="213"/>
        <v>#VALUE!</v>
      </c>
      <c r="CA105" s="62" t="e">
        <f t="shared" si="214"/>
        <v>#VALUE!</v>
      </c>
      <c r="CB105" s="83" t="e">
        <f>IF(H105+Q105+Z105+AI105+AR105+BA105+BJ105+BS105+BR105+BI105+AZ105+AQ105+AH105+Y105+P105+G105&gt;0,0,IF((BZ105-CA105)&gt;=$G$4+$P$4+$Y$4+$AH$4+$AQ$4+$AZ$4+$BI$4+$BR$4+Summary!$P$8,$G$4+$P$4+$Y$4+$AH$4+$AQ$4+$AZ$4+$BI$4+$BR$4+Summary!$P$8,BZ105-CA105))</f>
        <v>#VALUE!</v>
      </c>
      <c r="CC105" s="62" t="e">
        <f t="shared" si="226"/>
        <v>#VALUE!</v>
      </c>
      <c r="CE105" s="44">
        <f t="shared" si="152"/>
        <v>100</v>
      </c>
      <c r="CF105" s="58">
        <f t="shared" si="181"/>
        <v>47331</v>
      </c>
      <c r="CG105" s="62" t="e">
        <f t="shared" si="242"/>
        <v>#VALUE!</v>
      </c>
      <c r="CH105" s="62">
        <f t="shared" si="215"/>
        <v>0</v>
      </c>
      <c r="CI105" s="62" t="e">
        <f t="shared" si="216"/>
        <v>#VALUE!</v>
      </c>
      <c r="CJ105" s="62" t="e">
        <f t="shared" si="217"/>
        <v>#VALUE!</v>
      </c>
      <c r="CK105" s="83" t="e">
        <f>IF(H105+Q105+Z105+AI105+AR105+BA105+BJ105+BS105+CB105+CA105+BR105+BI105+AZ105+AQ105+AH105+Y105+P105+G105&gt;0,0,IF((CI105-CJ105)&gt;=$G$4+$P$4+$Y$4+$AH$4+$AQ$4+$AZ$4+$BI$4+$BR$4+$CA$4+Summary!$P$8,$G$4+$P$4+$Y$4+$AH$4+$AQ$4+$AZ$4+$BI$4+$BR$4+$CA$4+Summary!$P$8,CI105-CJ105))</f>
        <v>#VALUE!</v>
      </c>
      <c r="CL105" s="62" t="e">
        <f t="shared" si="227"/>
        <v>#VALUE!</v>
      </c>
      <c r="CN105" s="44">
        <f t="shared" si="156"/>
        <v>100</v>
      </c>
      <c r="CO105" s="58">
        <f t="shared" si="183"/>
        <v>47331</v>
      </c>
      <c r="CP105" s="62" t="e">
        <f t="shared" si="228"/>
        <v>#VALUE!</v>
      </c>
      <c r="CQ105" s="62">
        <f t="shared" si="229"/>
        <v>0</v>
      </c>
      <c r="CR105" s="62" t="e">
        <f t="shared" si="230"/>
        <v>#VALUE!</v>
      </c>
      <c r="CS105" s="62" t="e">
        <f t="shared" si="231"/>
        <v>#VALUE!</v>
      </c>
      <c r="CT105" s="62" t="e">
        <f t="shared" si="232"/>
        <v>#VALUE!</v>
      </c>
      <c r="CU105" s="62" t="e">
        <f t="shared" si="233"/>
        <v>#VALUE!</v>
      </c>
      <c r="CV105" s="84">
        <f t="shared" si="218"/>
        <v>47331</v>
      </c>
    </row>
    <row r="106" spans="2:100" ht="20" customHeight="1" thickBot="1" x14ac:dyDescent="0.25">
      <c r="B106" s="44">
        <f t="shared" si="184"/>
        <v>101</v>
      </c>
      <c r="C106" s="58">
        <f t="shared" si="160"/>
        <v>47362</v>
      </c>
      <c r="D106" s="62">
        <f t="shared" si="185"/>
        <v>0</v>
      </c>
      <c r="E106" s="62">
        <f t="shared" si="186"/>
        <v>0</v>
      </c>
      <c r="F106" s="62">
        <f t="shared" si="187"/>
        <v>0</v>
      </c>
      <c r="G106" s="62">
        <f t="shared" si="188"/>
        <v>0</v>
      </c>
      <c r="H106" s="83">
        <f t="shared" si="189"/>
        <v>0</v>
      </c>
      <c r="I106" s="62">
        <f t="shared" si="190"/>
        <v>0</v>
      </c>
      <c r="K106" s="44">
        <f t="shared" si="159"/>
        <v>101</v>
      </c>
      <c r="L106" s="58">
        <f t="shared" si="165"/>
        <v>47362</v>
      </c>
      <c r="M106" s="62">
        <f t="shared" si="234"/>
        <v>0</v>
      </c>
      <c r="N106" s="62">
        <f t="shared" si="191"/>
        <v>0</v>
      </c>
      <c r="O106" s="62">
        <f t="shared" si="192"/>
        <v>0</v>
      </c>
      <c r="P106" s="62">
        <f t="shared" si="193"/>
        <v>0</v>
      </c>
      <c r="Q106" s="83">
        <f>IF(H106+G106&gt;0,0,IF((O106-P106)&gt;=$G$4+Summary!$P$8,$G$4+Summary!$P$8,O106-P106))</f>
        <v>0</v>
      </c>
      <c r="R106" s="62">
        <f t="shared" si="219"/>
        <v>0</v>
      </c>
      <c r="T106" s="44">
        <f t="shared" si="124"/>
        <v>101</v>
      </c>
      <c r="U106" s="58">
        <f t="shared" si="167"/>
        <v>47362</v>
      </c>
      <c r="V106" s="62">
        <f t="shared" si="235"/>
        <v>0</v>
      </c>
      <c r="W106" s="62">
        <f t="shared" si="194"/>
        <v>0</v>
      </c>
      <c r="X106" s="62">
        <f t="shared" si="195"/>
        <v>0</v>
      </c>
      <c r="Y106" s="62">
        <f t="shared" si="196"/>
        <v>0</v>
      </c>
      <c r="Z106" s="83">
        <f>IF(H106+Q106+P106+G106&gt;0,0,IF((X106-Y106)&gt;=$G$4+$P$4+Summary!$P$8,$G$4+$P$4+Summary!$P$8,X106-Y106))</f>
        <v>0</v>
      </c>
      <c r="AA106" s="62">
        <f t="shared" si="220"/>
        <v>0</v>
      </c>
      <c r="AC106" s="44">
        <f t="shared" si="128"/>
        <v>101</v>
      </c>
      <c r="AD106" s="58">
        <f t="shared" si="169"/>
        <v>47362</v>
      </c>
      <c r="AE106" s="62">
        <f t="shared" si="236"/>
        <v>0</v>
      </c>
      <c r="AF106" s="62">
        <f t="shared" si="197"/>
        <v>0</v>
      </c>
      <c r="AG106" s="62">
        <f t="shared" si="198"/>
        <v>0</v>
      </c>
      <c r="AH106" s="62">
        <f t="shared" si="199"/>
        <v>0</v>
      </c>
      <c r="AI106" s="83">
        <f>IF(H106+Q106+Z106+Y106+P106+G106&gt;0,0,IF((AG106-AH106)&gt;=$G$4+$P$4+$Y$4+Summary!$P$8,$G$4+$P$4+$Y$4+Summary!$P$8,AG106-AH106))</f>
        <v>0</v>
      </c>
      <c r="AJ106" s="62">
        <f t="shared" si="221"/>
        <v>0</v>
      </c>
      <c r="AL106" s="44">
        <f t="shared" si="132"/>
        <v>101</v>
      </c>
      <c r="AM106" s="58">
        <f t="shared" si="171"/>
        <v>47362</v>
      </c>
      <c r="AN106" s="62">
        <f t="shared" si="237"/>
        <v>0</v>
      </c>
      <c r="AO106" s="62">
        <f t="shared" si="200"/>
        <v>0</v>
      </c>
      <c r="AP106" s="62">
        <f t="shared" si="201"/>
        <v>0</v>
      </c>
      <c r="AQ106" s="62">
        <f t="shared" si="202"/>
        <v>0</v>
      </c>
      <c r="AR106" s="83">
        <f>IF(H106+Q106+Z106+AI106+AH106+Y106+P106+G106&gt;0,0,IF((AP106-AQ106)&gt;=$G$4+$P$4+$Y$4+$AH$4+Summary!$P$8,$G$4+$P$4+$Y$4+$AH$4+Summary!$P$8,AP106-AQ106))</f>
        <v>0</v>
      </c>
      <c r="AS106" s="62">
        <f t="shared" si="222"/>
        <v>0</v>
      </c>
      <c r="AU106" s="44">
        <f t="shared" si="136"/>
        <v>101</v>
      </c>
      <c r="AV106" s="58">
        <f t="shared" si="173"/>
        <v>47362</v>
      </c>
      <c r="AW106" s="62">
        <f t="shared" si="238"/>
        <v>0</v>
      </c>
      <c r="AX106" s="62">
        <f t="shared" si="203"/>
        <v>0</v>
      </c>
      <c r="AY106" s="62">
        <f t="shared" si="204"/>
        <v>0</v>
      </c>
      <c r="AZ106" s="62">
        <f t="shared" si="205"/>
        <v>0</v>
      </c>
      <c r="BA106" s="83">
        <f>IF(H106+Q106+Z106+AI106+AR106+AQ106+AH106+Y106+P106+G106&gt;0,0,IF((AY106-AZ106)&gt;=$G$4+$P$4+$Y$4+$AH$4+$AQ$4+Summary!$P$8,$G$4+$P$4+$Y$4+$AH$4+$AQ$4+Summary!$P$8,AY106-AZ106))</f>
        <v>0</v>
      </c>
      <c r="BB106" s="62">
        <f t="shared" si="223"/>
        <v>0</v>
      </c>
      <c r="BD106" s="44">
        <f t="shared" si="140"/>
        <v>101</v>
      </c>
      <c r="BE106" s="58">
        <f t="shared" si="175"/>
        <v>47362</v>
      </c>
      <c r="BF106" s="62" t="e">
        <f t="shared" si="239"/>
        <v>#VALUE!</v>
      </c>
      <c r="BG106" s="62">
        <f t="shared" si="206"/>
        <v>0</v>
      </c>
      <c r="BH106" s="62" t="e">
        <f t="shared" si="207"/>
        <v>#VALUE!</v>
      </c>
      <c r="BI106" s="62" t="e">
        <f t="shared" si="208"/>
        <v>#VALUE!</v>
      </c>
      <c r="BJ106" s="83" t="e">
        <f>IF(H106+Q106+Z106+AI106+AR106+BA106+AZ106+AQ106+AH106+Y106+P106+G106&gt;0,0,IF((BH106-BI106)&gt;=$G$4+$P$4+$Y$4+$AH$4+$AQ$4+$AZ$4+Summary!$P$8,$G$4+$P$4+$Y$4+$AH$4+$AQ$4+$AZ$4+Summary!$P$8,BH106-BI106))</f>
        <v>#VALUE!</v>
      </c>
      <c r="BK106" s="62" t="e">
        <f t="shared" si="224"/>
        <v>#VALUE!</v>
      </c>
      <c r="BM106" s="44">
        <f t="shared" si="144"/>
        <v>101</v>
      </c>
      <c r="BN106" s="58">
        <f t="shared" si="177"/>
        <v>47362</v>
      </c>
      <c r="BO106" s="62" t="e">
        <f t="shared" si="240"/>
        <v>#VALUE!</v>
      </c>
      <c r="BP106" s="62">
        <f t="shared" si="209"/>
        <v>0</v>
      </c>
      <c r="BQ106" s="62" t="e">
        <f t="shared" si="210"/>
        <v>#VALUE!</v>
      </c>
      <c r="BR106" s="62" t="e">
        <f t="shared" si="211"/>
        <v>#VALUE!</v>
      </c>
      <c r="BS106" s="83" t="e">
        <f>IF(H106+Q106+Z106+AI106+AR106+BA106+BJ106+BI106+AZ106+AQ106+AH106+Y106+P106+G106&gt;0,0,IF((BQ106-BR106)&gt;=$G$4+$P$4+$Y$4+$AH$4+$AQ$4+$AZ$4+$BI$4+Summary!$P$8,$G$4+$P$4+$Y$4+$AH$4+$AQ$4+$AZ$4+$BI$4+Summary!$P$8,BQ106-BR106))</f>
        <v>#VALUE!</v>
      </c>
      <c r="BT106" s="62" t="e">
        <f t="shared" si="225"/>
        <v>#VALUE!</v>
      </c>
      <c r="BV106" s="44">
        <f t="shared" si="148"/>
        <v>101</v>
      </c>
      <c r="BW106" s="58">
        <f t="shared" si="179"/>
        <v>47362</v>
      </c>
      <c r="BX106" s="62" t="e">
        <f t="shared" si="241"/>
        <v>#VALUE!</v>
      </c>
      <c r="BY106" s="62">
        <f t="shared" si="212"/>
        <v>0</v>
      </c>
      <c r="BZ106" s="62" t="e">
        <f t="shared" si="213"/>
        <v>#VALUE!</v>
      </c>
      <c r="CA106" s="62" t="e">
        <f t="shared" si="214"/>
        <v>#VALUE!</v>
      </c>
      <c r="CB106" s="83" t="e">
        <f>IF(H106+Q106+Z106+AI106+AR106+BA106+BJ106+BS106+BR106+BI106+AZ106+AQ106+AH106+Y106+P106+G106&gt;0,0,IF((BZ106-CA106)&gt;=$G$4+$P$4+$Y$4+$AH$4+$AQ$4+$AZ$4+$BI$4+$BR$4+Summary!$P$8,$G$4+$P$4+$Y$4+$AH$4+$AQ$4+$AZ$4+$BI$4+$BR$4+Summary!$P$8,BZ106-CA106))</f>
        <v>#VALUE!</v>
      </c>
      <c r="CC106" s="62" t="e">
        <f t="shared" si="226"/>
        <v>#VALUE!</v>
      </c>
      <c r="CE106" s="44">
        <f t="shared" si="152"/>
        <v>101</v>
      </c>
      <c r="CF106" s="58">
        <f t="shared" si="181"/>
        <v>47362</v>
      </c>
      <c r="CG106" s="62" t="e">
        <f t="shared" si="242"/>
        <v>#VALUE!</v>
      </c>
      <c r="CH106" s="62">
        <f t="shared" si="215"/>
        <v>0</v>
      </c>
      <c r="CI106" s="62" t="e">
        <f t="shared" si="216"/>
        <v>#VALUE!</v>
      </c>
      <c r="CJ106" s="62" t="e">
        <f t="shared" si="217"/>
        <v>#VALUE!</v>
      </c>
      <c r="CK106" s="83" t="e">
        <f>IF(H106+Q106+Z106+AI106+AR106+BA106+BJ106+BS106+CB106+CA106+BR106+BI106+AZ106+AQ106+AH106+Y106+P106+G106&gt;0,0,IF((CI106-CJ106)&gt;=$G$4+$P$4+$Y$4+$AH$4+$AQ$4+$AZ$4+$BI$4+$BR$4+$CA$4+Summary!$P$8,$G$4+$P$4+$Y$4+$AH$4+$AQ$4+$AZ$4+$BI$4+$BR$4+$CA$4+Summary!$P$8,CI106-CJ106))</f>
        <v>#VALUE!</v>
      </c>
      <c r="CL106" s="62" t="e">
        <f t="shared" si="227"/>
        <v>#VALUE!</v>
      </c>
      <c r="CN106" s="44">
        <f t="shared" si="156"/>
        <v>101</v>
      </c>
      <c r="CO106" s="58">
        <f t="shared" si="183"/>
        <v>47362</v>
      </c>
      <c r="CP106" s="62" t="e">
        <f t="shared" si="228"/>
        <v>#VALUE!</v>
      </c>
      <c r="CQ106" s="62">
        <f t="shared" si="229"/>
        <v>0</v>
      </c>
      <c r="CR106" s="62" t="e">
        <f t="shared" si="230"/>
        <v>#VALUE!</v>
      </c>
      <c r="CS106" s="62" t="e">
        <f t="shared" si="231"/>
        <v>#VALUE!</v>
      </c>
      <c r="CT106" s="62" t="e">
        <f t="shared" si="232"/>
        <v>#VALUE!</v>
      </c>
      <c r="CU106" s="62" t="e">
        <f t="shared" si="233"/>
        <v>#VALUE!</v>
      </c>
      <c r="CV106" s="84">
        <f t="shared" si="218"/>
        <v>47362</v>
      </c>
    </row>
    <row r="107" spans="2:100" ht="20" customHeight="1" thickBot="1" x14ac:dyDescent="0.25">
      <c r="B107" s="44">
        <f t="shared" si="184"/>
        <v>102</v>
      </c>
      <c r="C107" s="58">
        <f t="shared" si="160"/>
        <v>47392</v>
      </c>
      <c r="D107" s="62">
        <f t="shared" si="185"/>
        <v>0</v>
      </c>
      <c r="E107" s="62">
        <f t="shared" si="186"/>
        <v>0</v>
      </c>
      <c r="F107" s="62">
        <f t="shared" si="187"/>
        <v>0</v>
      </c>
      <c r="G107" s="62">
        <f t="shared" si="188"/>
        <v>0</v>
      </c>
      <c r="H107" s="83">
        <f t="shared" si="189"/>
        <v>0</v>
      </c>
      <c r="I107" s="62">
        <f t="shared" si="190"/>
        <v>0</v>
      </c>
      <c r="K107" s="44">
        <f t="shared" si="159"/>
        <v>102</v>
      </c>
      <c r="L107" s="58">
        <f t="shared" si="165"/>
        <v>47392</v>
      </c>
      <c r="M107" s="62">
        <f t="shared" si="234"/>
        <v>0</v>
      </c>
      <c r="N107" s="62">
        <f t="shared" si="191"/>
        <v>0</v>
      </c>
      <c r="O107" s="62">
        <f t="shared" si="192"/>
        <v>0</v>
      </c>
      <c r="P107" s="62">
        <f t="shared" si="193"/>
        <v>0</v>
      </c>
      <c r="Q107" s="83">
        <f>IF(H107+G107&gt;0,0,IF((O107-P107)&gt;=$G$4+Summary!$P$8,$G$4+Summary!$P$8,O107-P107))</f>
        <v>0</v>
      </c>
      <c r="R107" s="62">
        <f t="shared" si="219"/>
        <v>0</v>
      </c>
      <c r="T107" s="44">
        <f t="shared" si="124"/>
        <v>102</v>
      </c>
      <c r="U107" s="58">
        <f t="shared" si="167"/>
        <v>47392</v>
      </c>
      <c r="V107" s="62">
        <f t="shared" si="235"/>
        <v>0</v>
      </c>
      <c r="W107" s="62">
        <f t="shared" si="194"/>
        <v>0</v>
      </c>
      <c r="X107" s="62">
        <f t="shared" si="195"/>
        <v>0</v>
      </c>
      <c r="Y107" s="62">
        <f t="shared" si="196"/>
        <v>0</v>
      </c>
      <c r="Z107" s="83">
        <f>IF(H107+Q107+P107+G107&gt;0,0,IF((X107-Y107)&gt;=$G$4+$P$4+Summary!$P$8,$G$4+$P$4+Summary!$P$8,X107-Y107))</f>
        <v>0</v>
      </c>
      <c r="AA107" s="62">
        <f t="shared" si="220"/>
        <v>0</v>
      </c>
      <c r="AC107" s="44">
        <f t="shared" si="128"/>
        <v>102</v>
      </c>
      <c r="AD107" s="58">
        <f t="shared" si="169"/>
        <v>47392</v>
      </c>
      <c r="AE107" s="62">
        <f t="shared" si="236"/>
        <v>0</v>
      </c>
      <c r="AF107" s="62">
        <f t="shared" si="197"/>
        <v>0</v>
      </c>
      <c r="AG107" s="62">
        <f t="shared" si="198"/>
        <v>0</v>
      </c>
      <c r="AH107" s="62">
        <f t="shared" si="199"/>
        <v>0</v>
      </c>
      <c r="AI107" s="83">
        <f>IF(H107+Q107+Z107+Y107+P107+G107&gt;0,0,IF((AG107-AH107)&gt;=$G$4+$P$4+$Y$4+Summary!$P$8,$G$4+$P$4+$Y$4+Summary!$P$8,AG107-AH107))</f>
        <v>0</v>
      </c>
      <c r="AJ107" s="62">
        <f t="shared" si="221"/>
        <v>0</v>
      </c>
      <c r="AL107" s="44">
        <f t="shared" si="132"/>
        <v>102</v>
      </c>
      <c r="AM107" s="58">
        <f t="shared" si="171"/>
        <v>47392</v>
      </c>
      <c r="AN107" s="62">
        <f t="shared" si="237"/>
        <v>0</v>
      </c>
      <c r="AO107" s="62">
        <f t="shared" si="200"/>
        <v>0</v>
      </c>
      <c r="AP107" s="62">
        <f t="shared" si="201"/>
        <v>0</v>
      </c>
      <c r="AQ107" s="62">
        <f t="shared" si="202"/>
        <v>0</v>
      </c>
      <c r="AR107" s="83">
        <f>IF(H107+Q107+Z107+AI107+AH107+Y107+P107+G107&gt;0,0,IF((AP107-AQ107)&gt;=$G$4+$P$4+$Y$4+$AH$4+Summary!$P$8,$G$4+$P$4+$Y$4+$AH$4+Summary!$P$8,AP107-AQ107))</f>
        <v>0</v>
      </c>
      <c r="AS107" s="62">
        <f t="shared" si="222"/>
        <v>0</v>
      </c>
      <c r="AU107" s="44">
        <f t="shared" si="136"/>
        <v>102</v>
      </c>
      <c r="AV107" s="58">
        <f t="shared" si="173"/>
        <v>47392</v>
      </c>
      <c r="AW107" s="62">
        <f t="shared" si="238"/>
        <v>0</v>
      </c>
      <c r="AX107" s="62">
        <f t="shared" si="203"/>
        <v>0</v>
      </c>
      <c r="AY107" s="62">
        <f t="shared" si="204"/>
        <v>0</v>
      </c>
      <c r="AZ107" s="62">
        <f t="shared" si="205"/>
        <v>0</v>
      </c>
      <c r="BA107" s="83">
        <f>IF(H107+Q107+Z107+AI107+AR107+AQ107+AH107+Y107+P107+G107&gt;0,0,IF((AY107-AZ107)&gt;=$G$4+$P$4+$Y$4+$AH$4+$AQ$4+Summary!$P$8,$G$4+$P$4+$Y$4+$AH$4+$AQ$4+Summary!$P$8,AY107-AZ107))</f>
        <v>0</v>
      </c>
      <c r="BB107" s="62">
        <f t="shared" si="223"/>
        <v>0</v>
      </c>
      <c r="BD107" s="44">
        <f t="shared" si="140"/>
        <v>102</v>
      </c>
      <c r="BE107" s="58">
        <f t="shared" si="175"/>
        <v>47392</v>
      </c>
      <c r="BF107" s="62" t="e">
        <f t="shared" si="239"/>
        <v>#VALUE!</v>
      </c>
      <c r="BG107" s="62">
        <f t="shared" si="206"/>
        <v>0</v>
      </c>
      <c r="BH107" s="62" t="e">
        <f t="shared" si="207"/>
        <v>#VALUE!</v>
      </c>
      <c r="BI107" s="62" t="e">
        <f t="shared" si="208"/>
        <v>#VALUE!</v>
      </c>
      <c r="BJ107" s="83" t="e">
        <f>IF(H107+Q107+Z107+AI107+AR107+BA107+AZ107+AQ107+AH107+Y107+P107+G107&gt;0,0,IF((BH107-BI107)&gt;=$G$4+$P$4+$Y$4+$AH$4+$AQ$4+$AZ$4+Summary!$P$8,$G$4+$P$4+$Y$4+$AH$4+$AQ$4+$AZ$4+Summary!$P$8,BH107-BI107))</f>
        <v>#VALUE!</v>
      </c>
      <c r="BK107" s="62" t="e">
        <f t="shared" si="224"/>
        <v>#VALUE!</v>
      </c>
      <c r="BM107" s="44">
        <f t="shared" si="144"/>
        <v>102</v>
      </c>
      <c r="BN107" s="58">
        <f t="shared" si="177"/>
        <v>47392</v>
      </c>
      <c r="BO107" s="62" t="e">
        <f t="shared" si="240"/>
        <v>#VALUE!</v>
      </c>
      <c r="BP107" s="62">
        <f t="shared" si="209"/>
        <v>0</v>
      </c>
      <c r="BQ107" s="62" t="e">
        <f t="shared" si="210"/>
        <v>#VALUE!</v>
      </c>
      <c r="BR107" s="62" t="e">
        <f t="shared" si="211"/>
        <v>#VALUE!</v>
      </c>
      <c r="BS107" s="83" t="e">
        <f>IF(H107+Q107+Z107+AI107+AR107+BA107+BJ107+BI107+AZ107+AQ107+AH107+Y107+P107+G107&gt;0,0,IF((BQ107-BR107)&gt;=$G$4+$P$4+$Y$4+$AH$4+$AQ$4+$AZ$4+$BI$4+Summary!$P$8,$G$4+$P$4+$Y$4+$AH$4+$AQ$4+$AZ$4+$BI$4+Summary!$P$8,BQ107-BR107))</f>
        <v>#VALUE!</v>
      </c>
      <c r="BT107" s="62" t="e">
        <f t="shared" si="225"/>
        <v>#VALUE!</v>
      </c>
      <c r="BV107" s="44">
        <f t="shared" si="148"/>
        <v>102</v>
      </c>
      <c r="BW107" s="58">
        <f t="shared" si="179"/>
        <v>47392</v>
      </c>
      <c r="BX107" s="62" t="e">
        <f t="shared" si="241"/>
        <v>#VALUE!</v>
      </c>
      <c r="BY107" s="62">
        <f t="shared" si="212"/>
        <v>0</v>
      </c>
      <c r="BZ107" s="62" t="e">
        <f t="shared" si="213"/>
        <v>#VALUE!</v>
      </c>
      <c r="CA107" s="62" t="e">
        <f t="shared" si="214"/>
        <v>#VALUE!</v>
      </c>
      <c r="CB107" s="83" t="e">
        <f>IF(H107+Q107+Z107+AI107+AR107+BA107+BJ107+BS107+BR107+BI107+AZ107+AQ107+AH107+Y107+P107+G107&gt;0,0,IF((BZ107-CA107)&gt;=$G$4+$P$4+$Y$4+$AH$4+$AQ$4+$AZ$4+$BI$4+$BR$4+Summary!$P$8,$G$4+$P$4+$Y$4+$AH$4+$AQ$4+$AZ$4+$BI$4+$BR$4+Summary!$P$8,BZ107-CA107))</f>
        <v>#VALUE!</v>
      </c>
      <c r="CC107" s="62" t="e">
        <f t="shared" si="226"/>
        <v>#VALUE!</v>
      </c>
      <c r="CE107" s="44">
        <f t="shared" si="152"/>
        <v>102</v>
      </c>
      <c r="CF107" s="58">
        <f t="shared" si="181"/>
        <v>47392</v>
      </c>
      <c r="CG107" s="62" t="e">
        <f t="shared" si="242"/>
        <v>#VALUE!</v>
      </c>
      <c r="CH107" s="62">
        <f t="shared" si="215"/>
        <v>0</v>
      </c>
      <c r="CI107" s="62" t="e">
        <f t="shared" si="216"/>
        <v>#VALUE!</v>
      </c>
      <c r="CJ107" s="62" t="e">
        <f t="shared" si="217"/>
        <v>#VALUE!</v>
      </c>
      <c r="CK107" s="83" t="e">
        <f>IF(H107+Q107+Z107+AI107+AR107+BA107+BJ107+BS107+CB107+CA107+BR107+BI107+AZ107+AQ107+AH107+Y107+P107+G107&gt;0,0,IF((CI107-CJ107)&gt;=$G$4+$P$4+$Y$4+$AH$4+$AQ$4+$AZ$4+$BI$4+$BR$4+$CA$4+Summary!$P$8,$G$4+$P$4+$Y$4+$AH$4+$AQ$4+$AZ$4+$BI$4+$BR$4+$CA$4+Summary!$P$8,CI107-CJ107))</f>
        <v>#VALUE!</v>
      </c>
      <c r="CL107" s="62" t="e">
        <f t="shared" si="227"/>
        <v>#VALUE!</v>
      </c>
      <c r="CN107" s="44">
        <f t="shared" si="156"/>
        <v>102</v>
      </c>
      <c r="CO107" s="58">
        <f t="shared" si="183"/>
        <v>47392</v>
      </c>
      <c r="CP107" s="62" t="e">
        <f t="shared" si="228"/>
        <v>#VALUE!</v>
      </c>
      <c r="CQ107" s="62">
        <f t="shared" si="229"/>
        <v>0</v>
      </c>
      <c r="CR107" s="62" t="e">
        <f t="shared" si="230"/>
        <v>#VALUE!</v>
      </c>
      <c r="CS107" s="62" t="e">
        <f t="shared" si="231"/>
        <v>#VALUE!</v>
      </c>
      <c r="CT107" s="62" t="e">
        <f t="shared" si="232"/>
        <v>#VALUE!</v>
      </c>
      <c r="CU107" s="62" t="e">
        <f t="shared" si="233"/>
        <v>#VALUE!</v>
      </c>
      <c r="CV107" s="84">
        <f t="shared" si="218"/>
        <v>47392</v>
      </c>
    </row>
    <row r="108" spans="2:100" ht="20" customHeight="1" thickBot="1" x14ac:dyDescent="0.25">
      <c r="B108" s="44">
        <f t="shared" si="184"/>
        <v>103</v>
      </c>
      <c r="C108" s="58">
        <f t="shared" si="160"/>
        <v>47423</v>
      </c>
      <c r="D108" s="62">
        <f t="shared" si="185"/>
        <v>0</v>
      </c>
      <c r="E108" s="62">
        <f t="shared" si="186"/>
        <v>0</v>
      </c>
      <c r="F108" s="62">
        <f t="shared" si="187"/>
        <v>0</v>
      </c>
      <c r="G108" s="62">
        <f t="shared" si="188"/>
        <v>0</v>
      </c>
      <c r="H108" s="83">
        <f t="shared" si="189"/>
        <v>0</v>
      </c>
      <c r="I108" s="62">
        <f t="shared" si="190"/>
        <v>0</v>
      </c>
      <c r="K108" s="44">
        <f t="shared" si="159"/>
        <v>103</v>
      </c>
      <c r="L108" s="58">
        <f t="shared" si="165"/>
        <v>47423</v>
      </c>
      <c r="M108" s="62">
        <f t="shared" si="234"/>
        <v>0</v>
      </c>
      <c r="N108" s="62">
        <f t="shared" si="191"/>
        <v>0</v>
      </c>
      <c r="O108" s="62">
        <f t="shared" si="192"/>
        <v>0</v>
      </c>
      <c r="P108" s="62">
        <f t="shared" si="193"/>
        <v>0</v>
      </c>
      <c r="Q108" s="83">
        <f>IF(H108+G108&gt;0,0,IF((O108-P108)&gt;=$G$4+Summary!$P$8,$G$4+Summary!$P$8,O108-P108))</f>
        <v>0</v>
      </c>
      <c r="R108" s="62">
        <f t="shared" si="219"/>
        <v>0</v>
      </c>
      <c r="T108" s="44">
        <f t="shared" si="124"/>
        <v>103</v>
      </c>
      <c r="U108" s="58">
        <f t="shared" si="167"/>
        <v>47423</v>
      </c>
      <c r="V108" s="62">
        <f t="shared" si="235"/>
        <v>0</v>
      </c>
      <c r="W108" s="62">
        <f t="shared" si="194"/>
        <v>0</v>
      </c>
      <c r="X108" s="62">
        <f t="shared" si="195"/>
        <v>0</v>
      </c>
      <c r="Y108" s="62">
        <f t="shared" si="196"/>
        <v>0</v>
      </c>
      <c r="Z108" s="83">
        <f>IF(H108+Q108+P108+G108&gt;0,0,IF((X108-Y108)&gt;=$G$4+$P$4+Summary!$P$8,$G$4+$P$4+Summary!$P$8,X108-Y108))</f>
        <v>0</v>
      </c>
      <c r="AA108" s="62">
        <f t="shared" si="220"/>
        <v>0</v>
      </c>
      <c r="AC108" s="44">
        <f t="shared" si="128"/>
        <v>103</v>
      </c>
      <c r="AD108" s="58">
        <f t="shared" si="169"/>
        <v>47423</v>
      </c>
      <c r="AE108" s="62">
        <f t="shared" si="236"/>
        <v>0</v>
      </c>
      <c r="AF108" s="62">
        <f t="shared" si="197"/>
        <v>0</v>
      </c>
      <c r="AG108" s="62">
        <f t="shared" si="198"/>
        <v>0</v>
      </c>
      <c r="AH108" s="62">
        <f t="shared" si="199"/>
        <v>0</v>
      </c>
      <c r="AI108" s="83">
        <f>IF(H108+Q108+Z108+Y108+P108+G108&gt;0,0,IF((AG108-AH108)&gt;=$G$4+$P$4+$Y$4+Summary!$P$8,$G$4+$P$4+$Y$4+Summary!$P$8,AG108-AH108))</f>
        <v>0</v>
      </c>
      <c r="AJ108" s="62">
        <f t="shared" si="221"/>
        <v>0</v>
      </c>
      <c r="AL108" s="44">
        <f t="shared" si="132"/>
        <v>103</v>
      </c>
      <c r="AM108" s="58">
        <f t="shared" si="171"/>
        <v>47423</v>
      </c>
      <c r="AN108" s="62">
        <f t="shared" si="237"/>
        <v>0</v>
      </c>
      <c r="AO108" s="62">
        <f t="shared" si="200"/>
        <v>0</v>
      </c>
      <c r="AP108" s="62">
        <f t="shared" si="201"/>
        <v>0</v>
      </c>
      <c r="AQ108" s="62">
        <f t="shared" si="202"/>
        <v>0</v>
      </c>
      <c r="AR108" s="83">
        <f>IF(H108+Q108+Z108+AI108+AH108+Y108+P108+G108&gt;0,0,IF((AP108-AQ108)&gt;=$G$4+$P$4+$Y$4+$AH$4+Summary!$P$8,$G$4+$P$4+$Y$4+$AH$4+Summary!$P$8,AP108-AQ108))</f>
        <v>0</v>
      </c>
      <c r="AS108" s="62">
        <f t="shared" si="222"/>
        <v>0</v>
      </c>
      <c r="AU108" s="44">
        <f t="shared" si="136"/>
        <v>103</v>
      </c>
      <c r="AV108" s="58">
        <f t="shared" si="173"/>
        <v>47423</v>
      </c>
      <c r="AW108" s="62">
        <f t="shared" si="238"/>
        <v>0</v>
      </c>
      <c r="AX108" s="62">
        <f t="shared" si="203"/>
        <v>0</v>
      </c>
      <c r="AY108" s="62">
        <f t="shared" si="204"/>
        <v>0</v>
      </c>
      <c r="AZ108" s="62">
        <f t="shared" si="205"/>
        <v>0</v>
      </c>
      <c r="BA108" s="83">
        <f>IF(H108+Q108+Z108+AI108+AR108+AQ108+AH108+Y108+P108+G108&gt;0,0,IF((AY108-AZ108)&gt;=$G$4+$P$4+$Y$4+$AH$4+$AQ$4+Summary!$P$8,$G$4+$P$4+$Y$4+$AH$4+$AQ$4+Summary!$P$8,AY108-AZ108))</f>
        <v>0</v>
      </c>
      <c r="BB108" s="62">
        <f t="shared" si="223"/>
        <v>0</v>
      </c>
      <c r="BD108" s="44">
        <f t="shared" si="140"/>
        <v>103</v>
      </c>
      <c r="BE108" s="58">
        <f t="shared" si="175"/>
        <v>47423</v>
      </c>
      <c r="BF108" s="62" t="e">
        <f t="shared" si="239"/>
        <v>#VALUE!</v>
      </c>
      <c r="BG108" s="62">
        <f t="shared" si="206"/>
        <v>0</v>
      </c>
      <c r="BH108" s="62" t="e">
        <f t="shared" si="207"/>
        <v>#VALUE!</v>
      </c>
      <c r="BI108" s="62" t="e">
        <f t="shared" si="208"/>
        <v>#VALUE!</v>
      </c>
      <c r="BJ108" s="83" t="e">
        <f>IF(H108+Q108+Z108+AI108+AR108+BA108+AZ108+AQ108+AH108+Y108+P108+G108&gt;0,0,IF((BH108-BI108)&gt;=$G$4+$P$4+$Y$4+$AH$4+$AQ$4+$AZ$4+Summary!$P$8,$G$4+$P$4+$Y$4+$AH$4+$AQ$4+$AZ$4+Summary!$P$8,BH108-BI108))</f>
        <v>#VALUE!</v>
      </c>
      <c r="BK108" s="62" t="e">
        <f t="shared" si="224"/>
        <v>#VALUE!</v>
      </c>
      <c r="BM108" s="44">
        <f t="shared" si="144"/>
        <v>103</v>
      </c>
      <c r="BN108" s="58">
        <f t="shared" si="177"/>
        <v>47423</v>
      </c>
      <c r="BO108" s="62" t="e">
        <f t="shared" si="240"/>
        <v>#VALUE!</v>
      </c>
      <c r="BP108" s="62">
        <f t="shared" si="209"/>
        <v>0</v>
      </c>
      <c r="BQ108" s="62" t="e">
        <f t="shared" si="210"/>
        <v>#VALUE!</v>
      </c>
      <c r="BR108" s="62" t="e">
        <f t="shared" si="211"/>
        <v>#VALUE!</v>
      </c>
      <c r="BS108" s="83" t="e">
        <f>IF(H108+Q108+Z108+AI108+AR108+BA108+BJ108+BI108+AZ108+AQ108+AH108+Y108+P108+G108&gt;0,0,IF((BQ108-BR108)&gt;=$G$4+$P$4+$Y$4+$AH$4+$AQ$4+$AZ$4+$BI$4+Summary!$P$8,$G$4+$P$4+$Y$4+$AH$4+$AQ$4+$AZ$4+$BI$4+Summary!$P$8,BQ108-BR108))</f>
        <v>#VALUE!</v>
      </c>
      <c r="BT108" s="62" t="e">
        <f t="shared" si="225"/>
        <v>#VALUE!</v>
      </c>
      <c r="BV108" s="44">
        <f t="shared" si="148"/>
        <v>103</v>
      </c>
      <c r="BW108" s="58">
        <f t="shared" si="179"/>
        <v>47423</v>
      </c>
      <c r="BX108" s="62" t="e">
        <f t="shared" si="241"/>
        <v>#VALUE!</v>
      </c>
      <c r="BY108" s="62">
        <f t="shared" si="212"/>
        <v>0</v>
      </c>
      <c r="BZ108" s="62" t="e">
        <f t="shared" si="213"/>
        <v>#VALUE!</v>
      </c>
      <c r="CA108" s="62" t="e">
        <f t="shared" si="214"/>
        <v>#VALUE!</v>
      </c>
      <c r="CB108" s="83" t="e">
        <f>IF(H108+Q108+Z108+AI108+AR108+BA108+BJ108+BS108+BR108+BI108+AZ108+AQ108+AH108+Y108+P108+G108&gt;0,0,IF((BZ108-CA108)&gt;=$G$4+$P$4+$Y$4+$AH$4+$AQ$4+$AZ$4+$BI$4+$BR$4+Summary!$P$8,$G$4+$P$4+$Y$4+$AH$4+$AQ$4+$AZ$4+$BI$4+$BR$4+Summary!$P$8,BZ108-CA108))</f>
        <v>#VALUE!</v>
      </c>
      <c r="CC108" s="62" t="e">
        <f t="shared" si="226"/>
        <v>#VALUE!</v>
      </c>
      <c r="CE108" s="44">
        <f t="shared" si="152"/>
        <v>103</v>
      </c>
      <c r="CF108" s="58">
        <f t="shared" si="181"/>
        <v>47423</v>
      </c>
      <c r="CG108" s="62" t="e">
        <f t="shared" si="242"/>
        <v>#VALUE!</v>
      </c>
      <c r="CH108" s="62">
        <f t="shared" si="215"/>
        <v>0</v>
      </c>
      <c r="CI108" s="62" t="e">
        <f t="shared" si="216"/>
        <v>#VALUE!</v>
      </c>
      <c r="CJ108" s="62" t="e">
        <f t="shared" si="217"/>
        <v>#VALUE!</v>
      </c>
      <c r="CK108" s="83" t="e">
        <f>IF(H108+Q108+Z108+AI108+AR108+BA108+BJ108+BS108+CB108+CA108+BR108+BI108+AZ108+AQ108+AH108+Y108+P108+G108&gt;0,0,IF((CI108-CJ108)&gt;=$G$4+$P$4+$Y$4+$AH$4+$AQ$4+$AZ$4+$BI$4+$BR$4+$CA$4+Summary!$P$8,$G$4+$P$4+$Y$4+$AH$4+$AQ$4+$AZ$4+$BI$4+$BR$4+$CA$4+Summary!$P$8,CI108-CJ108))</f>
        <v>#VALUE!</v>
      </c>
      <c r="CL108" s="62" t="e">
        <f t="shared" si="227"/>
        <v>#VALUE!</v>
      </c>
      <c r="CN108" s="44">
        <f t="shared" si="156"/>
        <v>103</v>
      </c>
      <c r="CO108" s="58">
        <f t="shared" si="183"/>
        <v>47423</v>
      </c>
      <c r="CP108" s="62" t="e">
        <f t="shared" si="228"/>
        <v>#VALUE!</v>
      </c>
      <c r="CQ108" s="62">
        <f t="shared" si="229"/>
        <v>0</v>
      </c>
      <c r="CR108" s="62" t="e">
        <f t="shared" si="230"/>
        <v>#VALUE!</v>
      </c>
      <c r="CS108" s="62" t="e">
        <f t="shared" si="231"/>
        <v>#VALUE!</v>
      </c>
      <c r="CT108" s="62" t="e">
        <f t="shared" si="232"/>
        <v>#VALUE!</v>
      </c>
      <c r="CU108" s="62" t="e">
        <f t="shared" si="233"/>
        <v>#VALUE!</v>
      </c>
      <c r="CV108" s="84">
        <f t="shared" si="218"/>
        <v>47423</v>
      </c>
    </row>
    <row r="109" spans="2:100" ht="20" customHeight="1" thickBot="1" x14ac:dyDescent="0.25">
      <c r="B109" s="44">
        <f t="shared" si="184"/>
        <v>104</v>
      </c>
      <c r="C109" s="58">
        <f t="shared" si="160"/>
        <v>47453</v>
      </c>
      <c r="D109" s="62">
        <f t="shared" si="185"/>
        <v>0</v>
      </c>
      <c r="E109" s="62">
        <f t="shared" si="186"/>
        <v>0</v>
      </c>
      <c r="F109" s="62">
        <f t="shared" si="187"/>
        <v>0</v>
      </c>
      <c r="G109" s="62">
        <f t="shared" si="188"/>
        <v>0</v>
      </c>
      <c r="H109" s="83">
        <f t="shared" si="189"/>
        <v>0</v>
      </c>
      <c r="I109" s="62">
        <f t="shared" si="190"/>
        <v>0</v>
      </c>
      <c r="K109" s="44">
        <f t="shared" si="159"/>
        <v>104</v>
      </c>
      <c r="L109" s="58">
        <f t="shared" si="165"/>
        <v>47453</v>
      </c>
      <c r="M109" s="62">
        <f t="shared" si="234"/>
        <v>0</v>
      </c>
      <c r="N109" s="62">
        <f t="shared" si="191"/>
        <v>0</v>
      </c>
      <c r="O109" s="62">
        <f t="shared" si="192"/>
        <v>0</v>
      </c>
      <c r="P109" s="62">
        <f t="shared" si="193"/>
        <v>0</v>
      </c>
      <c r="Q109" s="83">
        <f>IF(H109+G109&gt;0,0,IF((O109-P109)&gt;=$G$4+Summary!$P$8,$G$4+Summary!$P$8,O109-P109))</f>
        <v>0</v>
      </c>
      <c r="R109" s="62">
        <f t="shared" si="219"/>
        <v>0</v>
      </c>
      <c r="T109" s="44">
        <f t="shared" si="124"/>
        <v>104</v>
      </c>
      <c r="U109" s="58">
        <f t="shared" si="167"/>
        <v>47453</v>
      </c>
      <c r="V109" s="62">
        <f t="shared" si="235"/>
        <v>0</v>
      </c>
      <c r="W109" s="62">
        <f t="shared" si="194"/>
        <v>0</v>
      </c>
      <c r="X109" s="62">
        <f t="shared" si="195"/>
        <v>0</v>
      </c>
      <c r="Y109" s="62">
        <f t="shared" si="196"/>
        <v>0</v>
      </c>
      <c r="Z109" s="83">
        <f>IF(H109+Q109+P109+G109&gt;0,0,IF((X109-Y109)&gt;=$G$4+$P$4+Summary!$P$8,$G$4+$P$4+Summary!$P$8,X109-Y109))</f>
        <v>0</v>
      </c>
      <c r="AA109" s="62">
        <f t="shared" si="220"/>
        <v>0</v>
      </c>
      <c r="AC109" s="44">
        <f t="shared" si="128"/>
        <v>104</v>
      </c>
      <c r="AD109" s="58">
        <f t="shared" si="169"/>
        <v>47453</v>
      </c>
      <c r="AE109" s="62">
        <f t="shared" si="236"/>
        <v>0</v>
      </c>
      <c r="AF109" s="62">
        <f t="shared" si="197"/>
        <v>0</v>
      </c>
      <c r="AG109" s="62">
        <f t="shared" si="198"/>
        <v>0</v>
      </c>
      <c r="AH109" s="62">
        <f t="shared" si="199"/>
        <v>0</v>
      </c>
      <c r="AI109" s="83">
        <f>IF(H109+Q109+Z109+Y109+P109+G109&gt;0,0,IF((AG109-AH109)&gt;=$G$4+$P$4+$Y$4+Summary!$P$8,$G$4+$P$4+$Y$4+Summary!$P$8,AG109-AH109))</f>
        <v>0</v>
      </c>
      <c r="AJ109" s="62">
        <f t="shared" si="221"/>
        <v>0</v>
      </c>
      <c r="AL109" s="44">
        <f t="shared" si="132"/>
        <v>104</v>
      </c>
      <c r="AM109" s="58">
        <f t="shared" si="171"/>
        <v>47453</v>
      </c>
      <c r="AN109" s="62">
        <f t="shared" si="237"/>
        <v>0</v>
      </c>
      <c r="AO109" s="62">
        <f t="shared" si="200"/>
        <v>0</v>
      </c>
      <c r="AP109" s="62">
        <f t="shared" si="201"/>
        <v>0</v>
      </c>
      <c r="AQ109" s="62">
        <f t="shared" si="202"/>
        <v>0</v>
      </c>
      <c r="AR109" s="83">
        <f>IF(H109+Q109+Z109+AI109+AH109+Y109+P109+G109&gt;0,0,IF((AP109-AQ109)&gt;=$G$4+$P$4+$Y$4+$AH$4+Summary!$P$8,$G$4+$P$4+$Y$4+$AH$4+Summary!$P$8,AP109-AQ109))</f>
        <v>0</v>
      </c>
      <c r="AS109" s="62">
        <f t="shared" si="222"/>
        <v>0</v>
      </c>
      <c r="AU109" s="44">
        <f t="shared" si="136"/>
        <v>104</v>
      </c>
      <c r="AV109" s="58">
        <f t="shared" si="173"/>
        <v>47453</v>
      </c>
      <c r="AW109" s="62">
        <f t="shared" si="238"/>
        <v>0</v>
      </c>
      <c r="AX109" s="62">
        <f t="shared" si="203"/>
        <v>0</v>
      </c>
      <c r="AY109" s="62">
        <f t="shared" si="204"/>
        <v>0</v>
      </c>
      <c r="AZ109" s="62">
        <f t="shared" si="205"/>
        <v>0</v>
      </c>
      <c r="BA109" s="83">
        <f>IF(H109+Q109+Z109+AI109+AR109+AQ109+AH109+Y109+P109+G109&gt;0,0,IF((AY109-AZ109)&gt;=$G$4+$P$4+$Y$4+$AH$4+$AQ$4+Summary!$P$8,$G$4+$P$4+$Y$4+$AH$4+$AQ$4+Summary!$P$8,AY109-AZ109))</f>
        <v>0</v>
      </c>
      <c r="BB109" s="62">
        <f t="shared" si="223"/>
        <v>0</v>
      </c>
      <c r="BD109" s="44">
        <f t="shared" si="140"/>
        <v>104</v>
      </c>
      <c r="BE109" s="58">
        <f t="shared" si="175"/>
        <v>47453</v>
      </c>
      <c r="BF109" s="62" t="e">
        <f t="shared" si="239"/>
        <v>#VALUE!</v>
      </c>
      <c r="BG109" s="62">
        <f t="shared" si="206"/>
        <v>0</v>
      </c>
      <c r="BH109" s="62" t="e">
        <f t="shared" si="207"/>
        <v>#VALUE!</v>
      </c>
      <c r="BI109" s="62" t="e">
        <f t="shared" si="208"/>
        <v>#VALUE!</v>
      </c>
      <c r="BJ109" s="83" t="e">
        <f>IF(H109+Q109+Z109+AI109+AR109+BA109+AZ109+AQ109+AH109+Y109+P109+G109&gt;0,0,IF((BH109-BI109)&gt;=$G$4+$P$4+$Y$4+$AH$4+$AQ$4+$AZ$4+Summary!$P$8,$G$4+$P$4+$Y$4+$AH$4+$AQ$4+$AZ$4+Summary!$P$8,BH109-BI109))</f>
        <v>#VALUE!</v>
      </c>
      <c r="BK109" s="62" t="e">
        <f t="shared" si="224"/>
        <v>#VALUE!</v>
      </c>
      <c r="BM109" s="44">
        <f t="shared" si="144"/>
        <v>104</v>
      </c>
      <c r="BN109" s="58">
        <f t="shared" si="177"/>
        <v>47453</v>
      </c>
      <c r="BO109" s="62" t="e">
        <f t="shared" si="240"/>
        <v>#VALUE!</v>
      </c>
      <c r="BP109" s="62">
        <f t="shared" si="209"/>
        <v>0</v>
      </c>
      <c r="BQ109" s="62" t="e">
        <f t="shared" si="210"/>
        <v>#VALUE!</v>
      </c>
      <c r="BR109" s="62" t="e">
        <f t="shared" si="211"/>
        <v>#VALUE!</v>
      </c>
      <c r="BS109" s="83" t="e">
        <f>IF(H109+Q109+Z109+AI109+AR109+BA109+BJ109+BI109+AZ109+AQ109+AH109+Y109+P109+G109&gt;0,0,IF((BQ109-BR109)&gt;=$G$4+$P$4+$Y$4+$AH$4+$AQ$4+$AZ$4+$BI$4+Summary!$P$8,$G$4+$P$4+$Y$4+$AH$4+$AQ$4+$AZ$4+$BI$4+Summary!$P$8,BQ109-BR109))</f>
        <v>#VALUE!</v>
      </c>
      <c r="BT109" s="62" t="e">
        <f t="shared" si="225"/>
        <v>#VALUE!</v>
      </c>
      <c r="BV109" s="44">
        <f t="shared" si="148"/>
        <v>104</v>
      </c>
      <c r="BW109" s="58">
        <f t="shared" si="179"/>
        <v>47453</v>
      </c>
      <c r="BX109" s="62" t="e">
        <f t="shared" si="241"/>
        <v>#VALUE!</v>
      </c>
      <c r="BY109" s="62">
        <f t="shared" si="212"/>
        <v>0</v>
      </c>
      <c r="BZ109" s="62" t="e">
        <f t="shared" si="213"/>
        <v>#VALUE!</v>
      </c>
      <c r="CA109" s="62" t="e">
        <f t="shared" si="214"/>
        <v>#VALUE!</v>
      </c>
      <c r="CB109" s="83" t="e">
        <f>IF(H109+Q109+Z109+AI109+AR109+BA109+BJ109+BS109+BR109+BI109+AZ109+AQ109+AH109+Y109+P109+G109&gt;0,0,IF((BZ109-CA109)&gt;=$G$4+$P$4+$Y$4+$AH$4+$AQ$4+$AZ$4+$BI$4+$BR$4+Summary!$P$8,$G$4+$P$4+$Y$4+$AH$4+$AQ$4+$AZ$4+$BI$4+$BR$4+Summary!$P$8,BZ109-CA109))</f>
        <v>#VALUE!</v>
      </c>
      <c r="CC109" s="62" t="e">
        <f t="shared" si="226"/>
        <v>#VALUE!</v>
      </c>
      <c r="CE109" s="44">
        <f t="shared" si="152"/>
        <v>104</v>
      </c>
      <c r="CF109" s="58">
        <f t="shared" si="181"/>
        <v>47453</v>
      </c>
      <c r="CG109" s="62" t="e">
        <f t="shared" si="242"/>
        <v>#VALUE!</v>
      </c>
      <c r="CH109" s="62">
        <f t="shared" si="215"/>
        <v>0</v>
      </c>
      <c r="CI109" s="62" t="e">
        <f t="shared" si="216"/>
        <v>#VALUE!</v>
      </c>
      <c r="CJ109" s="62" t="e">
        <f t="shared" si="217"/>
        <v>#VALUE!</v>
      </c>
      <c r="CK109" s="83" t="e">
        <f>IF(H109+Q109+Z109+AI109+AR109+BA109+BJ109+BS109+CB109+CA109+BR109+BI109+AZ109+AQ109+AH109+Y109+P109+G109&gt;0,0,IF((CI109-CJ109)&gt;=$G$4+$P$4+$Y$4+$AH$4+$AQ$4+$AZ$4+$BI$4+$BR$4+$CA$4+Summary!$P$8,$G$4+$P$4+$Y$4+$AH$4+$AQ$4+$AZ$4+$BI$4+$BR$4+$CA$4+Summary!$P$8,CI109-CJ109))</f>
        <v>#VALUE!</v>
      </c>
      <c r="CL109" s="62" t="e">
        <f t="shared" si="227"/>
        <v>#VALUE!</v>
      </c>
      <c r="CN109" s="44">
        <f t="shared" si="156"/>
        <v>104</v>
      </c>
      <c r="CO109" s="58">
        <f t="shared" si="183"/>
        <v>47453</v>
      </c>
      <c r="CP109" s="62" t="e">
        <f t="shared" si="228"/>
        <v>#VALUE!</v>
      </c>
      <c r="CQ109" s="62">
        <f t="shared" si="229"/>
        <v>0</v>
      </c>
      <c r="CR109" s="62" t="e">
        <f t="shared" si="230"/>
        <v>#VALUE!</v>
      </c>
      <c r="CS109" s="62" t="e">
        <f t="shared" si="231"/>
        <v>#VALUE!</v>
      </c>
      <c r="CT109" s="62" t="e">
        <f t="shared" si="232"/>
        <v>#VALUE!</v>
      </c>
      <c r="CU109" s="62" t="e">
        <f t="shared" si="233"/>
        <v>#VALUE!</v>
      </c>
      <c r="CV109" s="84">
        <f t="shared" si="218"/>
        <v>47453</v>
      </c>
    </row>
    <row r="110" spans="2:100" ht="20" customHeight="1" thickBot="1" x14ac:dyDescent="0.25">
      <c r="B110" s="44">
        <f t="shared" si="184"/>
        <v>105</v>
      </c>
      <c r="C110" s="58">
        <f t="shared" si="160"/>
        <v>47484</v>
      </c>
      <c r="D110" s="62">
        <f t="shared" si="185"/>
        <v>0</v>
      </c>
      <c r="E110" s="62">
        <f t="shared" si="186"/>
        <v>0</v>
      </c>
      <c r="F110" s="62">
        <f t="shared" si="187"/>
        <v>0</v>
      </c>
      <c r="G110" s="62">
        <f t="shared" si="188"/>
        <v>0</v>
      </c>
      <c r="H110" s="83">
        <f t="shared" si="189"/>
        <v>0</v>
      </c>
      <c r="I110" s="62">
        <f t="shared" si="190"/>
        <v>0</v>
      </c>
      <c r="K110" s="44">
        <f t="shared" si="159"/>
        <v>105</v>
      </c>
      <c r="L110" s="58">
        <f t="shared" si="165"/>
        <v>47484</v>
      </c>
      <c r="M110" s="62">
        <f t="shared" si="234"/>
        <v>0</v>
      </c>
      <c r="N110" s="62">
        <f t="shared" si="191"/>
        <v>0</v>
      </c>
      <c r="O110" s="62">
        <f t="shared" si="192"/>
        <v>0</v>
      </c>
      <c r="P110" s="62">
        <f t="shared" si="193"/>
        <v>0</v>
      </c>
      <c r="Q110" s="83">
        <f>IF(H110+G110&gt;0,0,IF((O110-P110)&gt;=$G$4+Summary!$P$8,$G$4+Summary!$P$8,O110-P110))</f>
        <v>0</v>
      </c>
      <c r="R110" s="62">
        <f t="shared" si="219"/>
        <v>0</v>
      </c>
      <c r="T110" s="44">
        <f t="shared" si="124"/>
        <v>105</v>
      </c>
      <c r="U110" s="58">
        <f t="shared" si="167"/>
        <v>47484</v>
      </c>
      <c r="V110" s="62">
        <f t="shared" si="235"/>
        <v>0</v>
      </c>
      <c r="W110" s="62">
        <f t="shared" si="194"/>
        <v>0</v>
      </c>
      <c r="X110" s="62">
        <f t="shared" si="195"/>
        <v>0</v>
      </c>
      <c r="Y110" s="62">
        <f t="shared" si="196"/>
        <v>0</v>
      </c>
      <c r="Z110" s="83">
        <f>IF(H110+Q110+P110+G110&gt;0,0,IF((X110-Y110)&gt;=$G$4+$P$4+Summary!$P$8,$G$4+$P$4+Summary!$P$8,X110-Y110))</f>
        <v>0</v>
      </c>
      <c r="AA110" s="62">
        <f t="shared" si="220"/>
        <v>0</v>
      </c>
      <c r="AC110" s="44">
        <f t="shared" si="128"/>
        <v>105</v>
      </c>
      <c r="AD110" s="58">
        <f t="shared" si="169"/>
        <v>47484</v>
      </c>
      <c r="AE110" s="62">
        <f t="shared" si="236"/>
        <v>0</v>
      </c>
      <c r="AF110" s="62">
        <f t="shared" si="197"/>
        <v>0</v>
      </c>
      <c r="AG110" s="62">
        <f t="shared" si="198"/>
        <v>0</v>
      </c>
      <c r="AH110" s="62">
        <f t="shared" si="199"/>
        <v>0</v>
      </c>
      <c r="AI110" s="83">
        <f>IF(H110+Q110+Z110+Y110+P110+G110&gt;0,0,IF((AG110-AH110)&gt;=$G$4+$P$4+$Y$4+Summary!$P$8,$G$4+$P$4+$Y$4+Summary!$P$8,AG110-AH110))</f>
        <v>0</v>
      </c>
      <c r="AJ110" s="62">
        <f t="shared" si="221"/>
        <v>0</v>
      </c>
      <c r="AL110" s="44">
        <f t="shared" si="132"/>
        <v>105</v>
      </c>
      <c r="AM110" s="58">
        <f t="shared" si="171"/>
        <v>47484</v>
      </c>
      <c r="AN110" s="62">
        <f t="shared" si="237"/>
        <v>0</v>
      </c>
      <c r="AO110" s="62">
        <f t="shared" si="200"/>
        <v>0</v>
      </c>
      <c r="AP110" s="62">
        <f t="shared" si="201"/>
        <v>0</v>
      </c>
      <c r="AQ110" s="62">
        <f t="shared" si="202"/>
        <v>0</v>
      </c>
      <c r="AR110" s="83">
        <f>IF(H110+Q110+Z110+AI110+AH110+Y110+P110+G110&gt;0,0,IF((AP110-AQ110)&gt;=$G$4+$P$4+$Y$4+$AH$4+Summary!$P$8,$G$4+$P$4+$Y$4+$AH$4+Summary!$P$8,AP110-AQ110))</f>
        <v>0</v>
      </c>
      <c r="AS110" s="62">
        <f t="shared" si="222"/>
        <v>0</v>
      </c>
      <c r="AU110" s="44">
        <f t="shared" si="136"/>
        <v>105</v>
      </c>
      <c r="AV110" s="58">
        <f t="shared" si="173"/>
        <v>47484</v>
      </c>
      <c r="AW110" s="62">
        <f t="shared" si="238"/>
        <v>0</v>
      </c>
      <c r="AX110" s="62">
        <f t="shared" si="203"/>
        <v>0</v>
      </c>
      <c r="AY110" s="62">
        <f t="shared" si="204"/>
        <v>0</v>
      </c>
      <c r="AZ110" s="62">
        <f t="shared" si="205"/>
        <v>0</v>
      </c>
      <c r="BA110" s="83">
        <f>IF(H110+Q110+Z110+AI110+AR110+AQ110+AH110+Y110+P110+G110&gt;0,0,IF((AY110-AZ110)&gt;=$G$4+$P$4+$Y$4+$AH$4+$AQ$4+Summary!$P$8,$G$4+$P$4+$Y$4+$AH$4+$AQ$4+Summary!$P$8,AY110-AZ110))</f>
        <v>0</v>
      </c>
      <c r="BB110" s="62">
        <f t="shared" si="223"/>
        <v>0</v>
      </c>
      <c r="BD110" s="44">
        <f t="shared" si="140"/>
        <v>105</v>
      </c>
      <c r="BE110" s="58">
        <f t="shared" si="175"/>
        <v>47484</v>
      </c>
      <c r="BF110" s="62" t="e">
        <f t="shared" si="239"/>
        <v>#VALUE!</v>
      </c>
      <c r="BG110" s="62">
        <f t="shared" si="206"/>
        <v>0</v>
      </c>
      <c r="BH110" s="62" t="e">
        <f t="shared" si="207"/>
        <v>#VALUE!</v>
      </c>
      <c r="BI110" s="62" t="e">
        <f t="shared" si="208"/>
        <v>#VALUE!</v>
      </c>
      <c r="BJ110" s="83" t="e">
        <f>IF(H110+Q110+Z110+AI110+AR110+BA110+AZ110+AQ110+AH110+Y110+P110+G110&gt;0,0,IF((BH110-BI110)&gt;=$G$4+$P$4+$Y$4+$AH$4+$AQ$4+$AZ$4+Summary!$P$8,$G$4+$P$4+$Y$4+$AH$4+$AQ$4+$AZ$4+Summary!$P$8,BH110-BI110))</f>
        <v>#VALUE!</v>
      </c>
      <c r="BK110" s="62" t="e">
        <f t="shared" si="224"/>
        <v>#VALUE!</v>
      </c>
      <c r="BM110" s="44">
        <f t="shared" si="144"/>
        <v>105</v>
      </c>
      <c r="BN110" s="58">
        <f t="shared" si="177"/>
        <v>47484</v>
      </c>
      <c r="BO110" s="62" t="e">
        <f t="shared" si="240"/>
        <v>#VALUE!</v>
      </c>
      <c r="BP110" s="62">
        <f t="shared" si="209"/>
        <v>0</v>
      </c>
      <c r="BQ110" s="62" t="e">
        <f t="shared" si="210"/>
        <v>#VALUE!</v>
      </c>
      <c r="BR110" s="62" t="e">
        <f t="shared" si="211"/>
        <v>#VALUE!</v>
      </c>
      <c r="BS110" s="83" t="e">
        <f>IF(H110+Q110+Z110+AI110+AR110+BA110+BJ110+BI110+AZ110+AQ110+AH110+Y110+P110+G110&gt;0,0,IF((BQ110-BR110)&gt;=$G$4+$P$4+$Y$4+$AH$4+$AQ$4+$AZ$4+$BI$4+Summary!$P$8,$G$4+$P$4+$Y$4+$AH$4+$AQ$4+$AZ$4+$BI$4+Summary!$P$8,BQ110-BR110))</f>
        <v>#VALUE!</v>
      </c>
      <c r="BT110" s="62" t="e">
        <f t="shared" si="225"/>
        <v>#VALUE!</v>
      </c>
      <c r="BV110" s="44">
        <f t="shared" si="148"/>
        <v>105</v>
      </c>
      <c r="BW110" s="58">
        <f t="shared" si="179"/>
        <v>47484</v>
      </c>
      <c r="BX110" s="62" t="e">
        <f t="shared" si="241"/>
        <v>#VALUE!</v>
      </c>
      <c r="BY110" s="62">
        <f t="shared" si="212"/>
        <v>0</v>
      </c>
      <c r="BZ110" s="62" t="e">
        <f t="shared" si="213"/>
        <v>#VALUE!</v>
      </c>
      <c r="CA110" s="62" t="e">
        <f t="shared" si="214"/>
        <v>#VALUE!</v>
      </c>
      <c r="CB110" s="83" t="e">
        <f>IF(H110+Q110+Z110+AI110+AR110+BA110+BJ110+BS110+BR110+BI110+AZ110+AQ110+AH110+Y110+P110+G110&gt;0,0,IF((BZ110-CA110)&gt;=$G$4+$P$4+$Y$4+$AH$4+$AQ$4+$AZ$4+$BI$4+$BR$4+Summary!$P$8,$G$4+$P$4+$Y$4+$AH$4+$AQ$4+$AZ$4+$BI$4+$BR$4+Summary!$P$8,BZ110-CA110))</f>
        <v>#VALUE!</v>
      </c>
      <c r="CC110" s="62" t="e">
        <f t="shared" si="226"/>
        <v>#VALUE!</v>
      </c>
      <c r="CE110" s="44">
        <f t="shared" si="152"/>
        <v>105</v>
      </c>
      <c r="CF110" s="58">
        <f t="shared" si="181"/>
        <v>47484</v>
      </c>
      <c r="CG110" s="62" t="e">
        <f t="shared" si="242"/>
        <v>#VALUE!</v>
      </c>
      <c r="CH110" s="62">
        <f t="shared" si="215"/>
        <v>0</v>
      </c>
      <c r="CI110" s="62" t="e">
        <f t="shared" si="216"/>
        <v>#VALUE!</v>
      </c>
      <c r="CJ110" s="62" t="e">
        <f t="shared" si="217"/>
        <v>#VALUE!</v>
      </c>
      <c r="CK110" s="83" t="e">
        <f>IF(H110+Q110+Z110+AI110+AR110+BA110+BJ110+BS110+CB110+CA110+BR110+BI110+AZ110+AQ110+AH110+Y110+P110+G110&gt;0,0,IF((CI110-CJ110)&gt;=$G$4+$P$4+$Y$4+$AH$4+$AQ$4+$AZ$4+$BI$4+$BR$4+$CA$4+Summary!$P$8,$G$4+$P$4+$Y$4+$AH$4+$AQ$4+$AZ$4+$BI$4+$BR$4+$CA$4+Summary!$P$8,CI110-CJ110))</f>
        <v>#VALUE!</v>
      </c>
      <c r="CL110" s="62" t="e">
        <f t="shared" si="227"/>
        <v>#VALUE!</v>
      </c>
      <c r="CN110" s="44">
        <f t="shared" si="156"/>
        <v>105</v>
      </c>
      <c r="CO110" s="58">
        <f t="shared" si="183"/>
        <v>47484</v>
      </c>
      <c r="CP110" s="62" t="e">
        <f t="shared" si="228"/>
        <v>#VALUE!</v>
      </c>
      <c r="CQ110" s="62">
        <f t="shared" si="229"/>
        <v>0</v>
      </c>
      <c r="CR110" s="62" t="e">
        <f t="shared" si="230"/>
        <v>#VALUE!</v>
      </c>
      <c r="CS110" s="62" t="e">
        <f t="shared" si="231"/>
        <v>#VALUE!</v>
      </c>
      <c r="CT110" s="62" t="e">
        <f t="shared" si="232"/>
        <v>#VALUE!</v>
      </c>
      <c r="CU110" s="62" t="e">
        <f t="shared" si="233"/>
        <v>#VALUE!</v>
      </c>
      <c r="CV110" s="84">
        <f t="shared" si="218"/>
        <v>47484</v>
      </c>
    </row>
    <row r="111" spans="2:100" ht="20" customHeight="1" thickBot="1" x14ac:dyDescent="0.25">
      <c r="B111" s="44">
        <f t="shared" si="184"/>
        <v>106</v>
      </c>
      <c r="C111" s="58">
        <f t="shared" si="160"/>
        <v>47515</v>
      </c>
      <c r="D111" s="62">
        <f t="shared" si="185"/>
        <v>0</v>
      </c>
      <c r="E111" s="62">
        <f t="shared" si="186"/>
        <v>0</v>
      </c>
      <c r="F111" s="62">
        <f t="shared" si="187"/>
        <v>0</v>
      </c>
      <c r="G111" s="62">
        <f t="shared" si="188"/>
        <v>0</v>
      </c>
      <c r="H111" s="83">
        <f t="shared" si="189"/>
        <v>0</v>
      </c>
      <c r="I111" s="62">
        <f t="shared" si="190"/>
        <v>0</v>
      </c>
      <c r="K111" s="44">
        <f t="shared" si="159"/>
        <v>106</v>
      </c>
      <c r="L111" s="58">
        <f t="shared" si="165"/>
        <v>47515</v>
      </c>
      <c r="M111" s="62">
        <f t="shared" si="234"/>
        <v>0</v>
      </c>
      <c r="N111" s="62">
        <f t="shared" si="191"/>
        <v>0</v>
      </c>
      <c r="O111" s="62">
        <f t="shared" si="192"/>
        <v>0</v>
      </c>
      <c r="P111" s="62">
        <f t="shared" si="193"/>
        <v>0</v>
      </c>
      <c r="Q111" s="83">
        <f>IF(H111+G111&gt;0,0,IF((O111-P111)&gt;=$G$4+Summary!$P$8,$G$4+Summary!$P$8,O111-P111))</f>
        <v>0</v>
      </c>
      <c r="R111" s="62">
        <f t="shared" si="219"/>
        <v>0</v>
      </c>
      <c r="T111" s="44">
        <f t="shared" si="124"/>
        <v>106</v>
      </c>
      <c r="U111" s="58">
        <f t="shared" si="167"/>
        <v>47515</v>
      </c>
      <c r="V111" s="62">
        <f t="shared" si="235"/>
        <v>0</v>
      </c>
      <c r="W111" s="62">
        <f t="shared" si="194"/>
        <v>0</v>
      </c>
      <c r="X111" s="62">
        <f t="shared" si="195"/>
        <v>0</v>
      </c>
      <c r="Y111" s="62">
        <f t="shared" si="196"/>
        <v>0</v>
      </c>
      <c r="Z111" s="83">
        <f>IF(H111+Q111+P111+G111&gt;0,0,IF((X111-Y111)&gt;=$G$4+$P$4+Summary!$P$8,$G$4+$P$4+Summary!$P$8,X111-Y111))</f>
        <v>0</v>
      </c>
      <c r="AA111" s="62">
        <f t="shared" si="220"/>
        <v>0</v>
      </c>
      <c r="AC111" s="44">
        <f t="shared" si="128"/>
        <v>106</v>
      </c>
      <c r="AD111" s="58">
        <f t="shared" si="169"/>
        <v>47515</v>
      </c>
      <c r="AE111" s="62">
        <f t="shared" si="236"/>
        <v>0</v>
      </c>
      <c r="AF111" s="62">
        <f t="shared" si="197"/>
        <v>0</v>
      </c>
      <c r="AG111" s="62">
        <f t="shared" si="198"/>
        <v>0</v>
      </c>
      <c r="AH111" s="62">
        <f t="shared" si="199"/>
        <v>0</v>
      </c>
      <c r="AI111" s="83">
        <f>IF(H111+Q111+Z111+Y111+P111+G111&gt;0,0,IF((AG111-AH111)&gt;=$G$4+$P$4+$Y$4+Summary!$P$8,$G$4+$P$4+$Y$4+Summary!$P$8,AG111-AH111))</f>
        <v>0</v>
      </c>
      <c r="AJ111" s="62">
        <f t="shared" si="221"/>
        <v>0</v>
      </c>
      <c r="AL111" s="44">
        <f t="shared" si="132"/>
        <v>106</v>
      </c>
      <c r="AM111" s="58">
        <f t="shared" si="171"/>
        <v>47515</v>
      </c>
      <c r="AN111" s="62">
        <f t="shared" si="237"/>
        <v>0</v>
      </c>
      <c r="AO111" s="62">
        <f t="shared" si="200"/>
        <v>0</v>
      </c>
      <c r="AP111" s="62">
        <f t="shared" si="201"/>
        <v>0</v>
      </c>
      <c r="AQ111" s="62">
        <f t="shared" si="202"/>
        <v>0</v>
      </c>
      <c r="AR111" s="83">
        <f>IF(H111+Q111+Z111+AI111+AH111+Y111+P111+G111&gt;0,0,IF((AP111-AQ111)&gt;=$G$4+$P$4+$Y$4+$AH$4+Summary!$P$8,$G$4+$P$4+$Y$4+$AH$4+Summary!$P$8,AP111-AQ111))</f>
        <v>0</v>
      </c>
      <c r="AS111" s="62">
        <f t="shared" si="222"/>
        <v>0</v>
      </c>
      <c r="AU111" s="44">
        <f t="shared" si="136"/>
        <v>106</v>
      </c>
      <c r="AV111" s="58">
        <f t="shared" si="173"/>
        <v>47515</v>
      </c>
      <c r="AW111" s="62">
        <f t="shared" si="238"/>
        <v>0</v>
      </c>
      <c r="AX111" s="62">
        <f t="shared" si="203"/>
        <v>0</v>
      </c>
      <c r="AY111" s="62">
        <f t="shared" si="204"/>
        <v>0</v>
      </c>
      <c r="AZ111" s="62">
        <f t="shared" si="205"/>
        <v>0</v>
      </c>
      <c r="BA111" s="83">
        <f>IF(H111+Q111+Z111+AI111+AR111+AQ111+AH111+Y111+P111+G111&gt;0,0,IF((AY111-AZ111)&gt;=$G$4+$P$4+$Y$4+$AH$4+$AQ$4+Summary!$P$8,$G$4+$P$4+$Y$4+$AH$4+$AQ$4+Summary!$P$8,AY111-AZ111))</f>
        <v>0</v>
      </c>
      <c r="BB111" s="62">
        <f t="shared" si="223"/>
        <v>0</v>
      </c>
      <c r="BD111" s="44">
        <f t="shared" si="140"/>
        <v>106</v>
      </c>
      <c r="BE111" s="58">
        <f t="shared" si="175"/>
        <v>47515</v>
      </c>
      <c r="BF111" s="62" t="e">
        <f t="shared" si="239"/>
        <v>#VALUE!</v>
      </c>
      <c r="BG111" s="62">
        <f t="shared" si="206"/>
        <v>0</v>
      </c>
      <c r="BH111" s="62" t="e">
        <f t="shared" si="207"/>
        <v>#VALUE!</v>
      </c>
      <c r="BI111" s="62" t="e">
        <f t="shared" si="208"/>
        <v>#VALUE!</v>
      </c>
      <c r="BJ111" s="83" t="e">
        <f>IF(H111+Q111+Z111+AI111+AR111+BA111+AZ111+AQ111+AH111+Y111+P111+G111&gt;0,0,IF((BH111-BI111)&gt;=$G$4+$P$4+$Y$4+$AH$4+$AQ$4+$AZ$4+Summary!$P$8,$G$4+$P$4+$Y$4+$AH$4+$AQ$4+$AZ$4+Summary!$P$8,BH111-BI111))</f>
        <v>#VALUE!</v>
      </c>
      <c r="BK111" s="62" t="e">
        <f t="shared" si="224"/>
        <v>#VALUE!</v>
      </c>
      <c r="BM111" s="44">
        <f t="shared" si="144"/>
        <v>106</v>
      </c>
      <c r="BN111" s="58">
        <f t="shared" si="177"/>
        <v>47515</v>
      </c>
      <c r="BO111" s="62" t="e">
        <f t="shared" si="240"/>
        <v>#VALUE!</v>
      </c>
      <c r="BP111" s="62">
        <f t="shared" si="209"/>
        <v>0</v>
      </c>
      <c r="BQ111" s="62" t="e">
        <f t="shared" si="210"/>
        <v>#VALUE!</v>
      </c>
      <c r="BR111" s="62" t="e">
        <f t="shared" si="211"/>
        <v>#VALUE!</v>
      </c>
      <c r="BS111" s="83" t="e">
        <f>IF(H111+Q111+Z111+AI111+AR111+BA111+BJ111+BI111+AZ111+AQ111+AH111+Y111+P111+G111&gt;0,0,IF((BQ111-BR111)&gt;=$G$4+$P$4+$Y$4+$AH$4+$AQ$4+$AZ$4+$BI$4+Summary!$P$8,$G$4+$P$4+$Y$4+$AH$4+$AQ$4+$AZ$4+$BI$4+Summary!$P$8,BQ111-BR111))</f>
        <v>#VALUE!</v>
      </c>
      <c r="BT111" s="62" t="e">
        <f t="shared" si="225"/>
        <v>#VALUE!</v>
      </c>
      <c r="BV111" s="44">
        <f t="shared" si="148"/>
        <v>106</v>
      </c>
      <c r="BW111" s="58">
        <f t="shared" si="179"/>
        <v>47515</v>
      </c>
      <c r="BX111" s="62" t="e">
        <f t="shared" si="241"/>
        <v>#VALUE!</v>
      </c>
      <c r="BY111" s="62">
        <f t="shared" si="212"/>
        <v>0</v>
      </c>
      <c r="BZ111" s="62" t="e">
        <f t="shared" si="213"/>
        <v>#VALUE!</v>
      </c>
      <c r="CA111" s="62" t="e">
        <f t="shared" si="214"/>
        <v>#VALUE!</v>
      </c>
      <c r="CB111" s="83" t="e">
        <f>IF(H111+Q111+Z111+AI111+AR111+BA111+BJ111+BS111+BR111+BI111+AZ111+AQ111+AH111+Y111+P111+G111&gt;0,0,IF((BZ111-CA111)&gt;=$G$4+$P$4+$Y$4+$AH$4+$AQ$4+$AZ$4+$BI$4+$BR$4+Summary!$P$8,$G$4+$P$4+$Y$4+$AH$4+$AQ$4+$AZ$4+$BI$4+$BR$4+Summary!$P$8,BZ111-CA111))</f>
        <v>#VALUE!</v>
      </c>
      <c r="CC111" s="62" t="e">
        <f t="shared" si="226"/>
        <v>#VALUE!</v>
      </c>
      <c r="CE111" s="44">
        <f t="shared" si="152"/>
        <v>106</v>
      </c>
      <c r="CF111" s="58">
        <f t="shared" si="181"/>
        <v>47515</v>
      </c>
      <c r="CG111" s="62" t="e">
        <f t="shared" si="242"/>
        <v>#VALUE!</v>
      </c>
      <c r="CH111" s="62">
        <f t="shared" si="215"/>
        <v>0</v>
      </c>
      <c r="CI111" s="62" t="e">
        <f t="shared" si="216"/>
        <v>#VALUE!</v>
      </c>
      <c r="CJ111" s="62" t="e">
        <f t="shared" si="217"/>
        <v>#VALUE!</v>
      </c>
      <c r="CK111" s="83" t="e">
        <f>IF(H111+Q111+Z111+AI111+AR111+BA111+BJ111+BS111+CB111+CA111+BR111+BI111+AZ111+AQ111+AH111+Y111+P111+G111&gt;0,0,IF((CI111-CJ111)&gt;=$G$4+$P$4+$Y$4+$AH$4+$AQ$4+$AZ$4+$BI$4+$BR$4+$CA$4+Summary!$P$8,$G$4+$P$4+$Y$4+$AH$4+$AQ$4+$AZ$4+$BI$4+$BR$4+$CA$4+Summary!$P$8,CI111-CJ111))</f>
        <v>#VALUE!</v>
      </c>
      <c r="CL111" s="62" t="e">
        <f t="shared" si="227"/>
        <v>#VALUE!</v>
      </c>
      <c r="CN111" s="44">
        <f t="shared" si="156"/>
        <v>106</v>
      </c>
      <c r="CO111" s="58">
        <f t="shared" si="183"/>
        <v>47515</v>
      </c>
      <c r="CP111" s="62" t="e">
        <f t="shared" si="228"/>
        <v>#VALUE!</v>
      </c>
      <c r="CQ111" s="62">
        <f t="shared" si="229"/>
        <v>0</v>
      </c>
      <c r="CR111" s="62" t="e">
        <f t="shared" si="230"/>
        <v>#VALUE!</v>
      </c>
      <c r="CS111" s="62" t="e">
        <f t="shared" si="231"/>
        <v>#VALUE!</v>
      </c>
      <c r="CT111" s="62" t="e">
        <f t="shared" si="232"/>
        <v>#VALUE!</v>
      </c>
      <c r="CU111" s="62" t="e">
        <f t="shared" si="233"/>
        <v>#VALUE!</v>
      </c>
      <c r="CV111" s="84">
        <f t="shared" si="218"/>
        <v>47515</v>
      </c>
    </row>
    <row r="112" spans="2:100" ht="20" customHeight="1" thickBot="1" x14ac:dyDescent="0.25">
      <c r="B112" s="44">
        <f t="shared" si="184"/>
        <v>107</v>
      </c>
      <c r="C112" s="58">
        <f t="shared" si="160"/>
        <v>47543</v>
      </c>
      <c r="D112" s="62">
        <f t="shared" si="185"/>
        <v>0</v>
      </c>
      <c r="E112" s="62">
        <f t="shared" si="186"/>
        <v>0</v>
      </c>
      <c r="F112" s="62">
        <f t="shared" si="187"/>
        <v>0</v>
      </c>
      <c r="G112" s="62">
        <f t="shared" si="188"/>
        <v>0</v>
      </c>
      <c r="H112" s="83">
        <f t="shared" si="189"/>
        <v>0</v>
      </c>
      <c r="I112" s="62">
        <f t="shared" si="190"/>
        <v>0</v>
      </c>
      <c r="K112" s="44">
        <f t="shared" si="159"/>
        <v>107</v>
      </c>
      <c r="L112" s="58">
        <f t="shared" si="165"/>
        <v>47543</v>
      </c>
      <c r="M112" s="62">
        <f t="shared" si="234"/>
        <v>0</v>
      </c>
      <c r="N112" s="62">
        <f t="shared" si="191"/>
        <v>0</v>
      </c>
      <c r="O112" s="62">
        <f t="shared" si="192"/>
        <v>0</v>
      </c>
      <c r="P112" s="62">
        <f t="shared" si="193"/>
        <v>0</v>
      </c>
      <c r="Q112" s="83">
        <f>IF(H112+G112&gt;0,0,IF((O112-P112)&gt;=$G$4+Summary!$P$8,$G$4+Summary!$P$8,O112-P112))</f>
        <v>0</v>
      </c>
      <c r="R112" s="62">
        <f t="shared" si="219"/>
        <v>0</v>
      </c>
      <c r="T112" s="44">
        <f t="shared" si="124"/>
        <v>107</v>
      </c>
      <c r="U112" s="58">
        <f t="shared" si="167"/>
        <v>47543</v>
      </c>
      <c r="V112" s="62">
        <f t="shared" si="235"/>
        <v>0</v>
      </c>
      <c r="W112" s="62">
        <f t="shared" si="194"/>
        <v>0</v>
      </c>
      <c r="X112" s="62">
        <f t="shared" si="195"/>
        <v>0</v>
      </c>
      <c r="Y112" s="62">
        <f t="shared" si="196"/>
        <v>0</v>
      </c>
      <c r="Z112" s="83">
        <f>IF(H112+Q112+P112+G112&gt;0,0,IF((X112-Y112)&gt;=$G$4+$P$4+Summary!$P$8,$G$4+$P$4+Summary!$P$8,X112-Y112))</f>
        <v>0</v>
      </c>
      <c r="AA112" s="62">
        <f t="shared" si="220"/>
        <v>0</v>
      </c>
      <c r="AC112" s="44">
        <f t="shared" si="128"/>
        <v>107</v>
      </c>
      <c r="AD112" s="58">
        <f t="shared" si="169"/>
        <v>47543</v>
      </c>
      <c r="AE112" s="62">
        <f t="shared" si="236"/>
        <v>0</v>
      </c>
      <c r="AF112" s="62">
        <f t="shared" si="197"/>
        <v>0</v>
      </c>
      <c r="AG112" s="62">
        <f t="shared" si="198"/>
        <v>0</v>
      </c>
      <c r="AH112" s="62">
        <f t="shared" si="199"/>
        <v>0</v>
      </c>
      <c r="AI112" s="83">
        <f>IF(H112+Q112+Z112+Y112+P112+G112&gt;0,0,IF((AG112-AH112)&gt;=$G$4+$P$4+$Y$4+Summary!$P$8,$G$4+$P$4+$Y$4+Summary!$P$8,AG112-AH112))</f>
        <v>0</v>
      </c>
      <c r="AJ112" s="62">
        <f t="shared" si="221"/>
        <v>0</v>
      </c>
      <c r="AL112" s="44">
        <f t="shared" si="132"/>
        <v>107</v>
      </c>
      <c r="AM112" s="58">
        <f t="shared" si="171"/>
        <v>47543</v>
      </c>
      <c r="AN112" s="62">
        <f t="shared" si="237"/>
        <v>0</v>
      </c>
      <c r="AO112" s="62">
        <f t="shared" si="200"/>
        <v>0</v>
      </c>
      <c r="AP112" s="62">
        <f t="shared" si="201"/>
        <v>0</v>
      </c>
      <c r="AQ112" s="62">
        <f t="shared" si="202"/>
        <v>0</v>
      </c>
      <c r="AR112" s="83">
        <f>IF(H112+Q112+Z112+AI112+AH112+Y112+P112+G112&gt;0,0,IF((AP112-AQ112)&gt;=$G$4+$P$4+$Y$4+$AH$4+Summary!$P$8,$G$4+$P$4+$Y$4+$AH$4+Summary!$P$8,AP112-AQ112))</f>
        <v>0</v>
      </c>
      <c r="AS112" s="62">
        <f t="shared" si="222"/>
        <v>0</v>
      </c>
      <c r="AU112" s="44">
        <f t="shared" si="136"/>
        <v>107</v>
      </c>
      <c r="AV112" s="58">
        <f t="shared" si="173"/>
        <v>47543</v>
      </c>
      <c r="AW112" s="62">
        <f t="shared" si="238"/>
        <v>0</v>
      </c>
      <c r="AX112" s="62">
        <f t="shared" si="203"/>
        <v>0</v>
      </c>
      <c r="AY112" s="62">
        <f t="shared" si="204"/>
        <v>0</v>
      </c>
      <c r="AZ112" s="62">
        <f t="shared" si="205"/>
        <v>0</v>
      </c>
      <c r="BA112" s="83">
        <f>IF(H112+Q112+Z112+AI112+AR112+AQ112+AH112+Y112+P112+G112&gt;0,0,IF((AY112-AZ112)&gt;=$G$4+$P$4+$Y$4+$AH$4+$AQ$4+Summary!$P$8,$G$4+$P$4+$Y$4+$AH$4+$AQ$4+Summary!$P$8,AY112-AZ112))</f>
        <v>0</v>
      </c>
      <c r="BB112" s="62">
        <f t="shared" si="223"/>
        <v>0</v>
      </c>
      <c r="BD112" s="44">
        <f t="shared" si="140"/>
        <v>107</v>
      </c>
      <c r="BE112" s="58">
        <f t="shared" si="175"/>
        <v>47543</v>
      </c>
      <c r="BF112" s="62" t="e">
        <f t="shared" si="239"/>
        <v>#VALUE!</v>
      </c>
      <c r="BG112" s="62">
        <f t="shared" si="206"/>
        <v>0</v>
      </c>
      <c r="BH112" s="62" t="e">
        <f t="shared" si="207"/>
        <v>#VALUE!</v>
      </c>
      <c r="BI112" s="62" t="e">
        <f t="shared" si="208"/>
        <v>#VALUE!</v>
      </c>
      <c r="BJ112" s="83" t="e">
        <f>IF(H112+Q112+Z112+AI112+AR112+BA112+AZ112+AQ112+AH112+Y112+P112+G112&gt;0,0,IF((BH112-BI112)&gt;=$G$4+$P$4+$Y$4+$AH$4+$AQ$4+$AZ$4+Summary!$P$8,$G$4+$P$4+$Y$4+$AH$4+$AQ$4+$AZ$4+Summary!$P$8,BH112-BI112))</f>
        <v>#VALUE!</v>
      </c>
      <c r="BK112" s="62" t="e">
        <f t="shared" si="224"/>
        <v>#VALUE!</v>
      </c>
      <c r="BM112" s="44">
        <f t="shared" si="144"/>
        <v>107</v>
      </c>
      <c r="BN112" s="58">
        <f t="shared" si="177"/>
        <v>47543</v>
      </c>
      <c r="BO112" s="62" t="e">
        <f t="shared" si="240"/>
        <v>#VALUE!</v>
      </c>
      <c r="BP112" s="62">
        <f t="shared" si="209"/>
        <v>0</v>
      </c>
      <c r="BQ112" s="62" t="e">
        <f t="shared" si="210"/>
        <v>#VALUE!</v>
      </c>
      <c r="BR112" s="62" t="e">
        <f t="shared" si="211"/>
        <v>#VALUE!</v>
      </c>
      <c r="BS112" s="83" t="e">
        <f>IF(H112+Q112+Z112+AI112+AR112+BA112+BJ112+BI112+AZ112+AQ112+AH112+Y112+P112+G112&gt;0,0,IF((BQ112-BR112)&gt;=$G$4+$P$4+$Y$4+$AH$4+$AQ$4+$AZ$4+$BI$4+Summary!$P$8,$G$4+$P$4+$Y$4+$AH$4+$AQ$4+$AZ$4+$BI$4+Summary!$P$8,BQ112-BR112))</f>
        <v>#VALUE!</v>
      </c>
      <c r="BT112" s="62" t="e">
        <f t="shared" si="225"/>
        <v>#VALUE!</v>
      </c>
      <c r="BV112" s="44">
        <f t="shared" si="148"/>
        <v>107</v>
      </c>
      <c r="BW112" s="58">
        <f t="shared" si="179"/>
        <v>47543</v>
      </c>
      <c r="BX112" s="62" t="e">
        <f t="shared" si="241"/>
        <v>#VALUE!</v>
      </c>
      <c r="BY112" s="62">
        <f t="shared" si="212"/>
        <v>0</v>
      </c>
      <c r="BZ112" s="62" t="e">
        <f t="shared" si="213"/>
        <v>#VALUE!</v>
      </c>
      <c r="CA112" s="62" t="e">
        <f t="shared" si="214"/>
        <v>#VALUE!</v>
      </c>
      <c r="CB112" s="83" t="e">
        <f>IF(H112+Q112+Z112+AI112+AR112+BA112+BJ112+BS112+BR112+BI112+AZ112+AQ112+AH112+Y112+P112+G112&gt;0,0,IF((BZ112-CA112)&gt;=$G$4+$P$4+$Y$4+$AH$4+$AQ$4+$AZ$4+$BI$4+$BR$4+Summary!$P$8,$G$4+$P$4+$Y$4+$AH$4+$AQ$4+$AZ$4+$BI$4+$BR$4+Summary!$P$8,BZ112-CA112))</f>
        <v>#VALUE!</v>
      </c>
      <c r="CC112" s="62" t="e">
        <f t="shared" si="226"/>
        <v>#VALUE!</v>
      </c>
      <c r="CE112" s="44">
        <f t="shared" si="152"/>
        <v>107</v>
      </c>
      <c r="CF112" s="58">
        <f t="shared" si="181"/>
        <v>47543</v>
      </c>
      <c r="CG112" s="62" t="e">
        <f t="shared" si="242"/>
        <v>#VALUE!</v>
      </c>
      <c r="CH112" s="62">
        <f t="shared" si="215"/>
        <v>0</v>
      </c>
      <c r="CI112" s="62" t="e">
        <f t="shared" si="216"/>
        <v>#VALUE!</v>
      </c>
      <c r="CJ112" s="62" t="e">
        <f t="shared" si="217"/>
        <v>#VALUE!</v>
      </c>
      <c r="CK112" s="83" t="e">
        <f>IF(H112+Q112+Z112+AI112+AR112+BA112+BJ112+BS112+CB112+CA112+BR112+BI112+AZ112+AQ112+AH112+Y112+P112+G112&gt;0,0,IF((CI112-CJ112)&gt;=$G$4+$P$4+$Y$4+$AH$4+$AQ$4+$AZ$4+$BI$4+$BR$4+$CA$4+Summary!$P$8,$G$4+$P$4+$Y$4+$AH$4+$AQ$4+$AZ$4+$BI$4+$BR$4+$CA$4+Summary!$P$8,CI112-CJ112))</f>
        <v>#VALUE!</v>
      </c>
      <c r="CL112" s="62" t="e">
        <f t="shared" si="227"/>
        <v>#VALUE!</v>
      </c>
      <c r="CN112" s="44">
        <f t="shared" si="156"/>
        <v>107</v>
      </c>
      <c r="CO112" s="58">
        <f t="shared" si="183"/>
        <v>47543</v>
      </c>
      <c r="CP112" s="62" t="e">
        <f t="shared" si="228"/>
        <v>#VALUE!</v>
      </c>
      <c r="CQ112" s="62">
        <f t="shared" si="229"/>
        <v>0</v>
      </c>
      <c r="CR112" s="62" t="e">
        <f t="shared" si="230"/>
        <v>#VALUE!</v>
      </c>
      <c r="CS112" s="62" t="e">
        <f t="shared" si="231"/>
        <v>#VALUE!</v>
      </c>
      <c r="CT112" s="62" t="e">
        <f t="shared" si="232"/>
        <v>#VALUE!</v>
      </c>
      <c r="CU112" s="62" t="e">
        <f t="shared" si="233"/>
        <v>#VALUE!</v>
      </c>
      <c r="CV112" s="84">
        <f t="shared" si="218"/>
        <v>47543</v>
      </c>
    </row>
    <row r="113" spans="2:100" ht="20" customHeight="1" thickBot="1" x14ac:dyDescent="0.25">
      <c r="B113" s="44">
        <f t="shared" si="184"/>
        <v>108</v>
      </c>
      <c r="C113" s="58">
        <f t="shared" si="160"/>
        <v>47574</v>
      </c>
      <c r="D113" s="62">
        <f t="shared" si="185"/>
        <v>0</v>
      </c>
      <c r="E113" s="62">
        <f t="shared" si="186"/>
        <v>0</v>
      </c>
      <c r="F113" s="62">
        <f t="shared" si="187"/>
        <v>0</v>
      </c>
      <c r="G113" s="62">
        <f t="shared" si="188"/>
        <v>0</v>
      </c>
      <c r="H113" s="83">
        <f t="shared" si="189"/>
        <v>0</v>
      </c>
      <c r="I113" s="62">
        <f t="shared" si="190"/>
        <v>0</v>
      </c>
      <c r="K113" s="44">
        <f t="shared" si="159"/>
        <v>108</v>
      </c>
      <c r="L113" s="58">
        <f t="shared" si="165"/>
        <v>47574</v>
      </c>
      <c r="M113" s="62">
        <f t="shared" si="234"/>
        <v>0</v>
      </c>
      <c r="N113" s="62">
        <f t="shared" si="191"/>
        <v>0</v>
      </c>
      <c r="O113" s="62">
        <f t="shared" si="192"/>
        <v>0</v>
      </c>
      <c r="P113" s="62">
        <f t="shared" si="193"/>
        <v>0</v>
      </c>
      <c r="Q113" s="83">
        <f>IF(H113+G113&gt;0,0,IF((O113-P113)&gt;=$G$4+Summary!$P$8,$G$4+Summary!$P$8,O113-P113))</f>
        <v>0</v>
      </c>
      <c r="R113" s="62">
        <f t="shared" si="219"/>
        <v>0</v>
      </c>
      <c r="T113" s="44">
        <f t="shared" si="124"/>
        <v>108</v>
      </c>
      <c r="U113" s="58">
        <f t="shared" si="167"/>
        <v>47574</v>
      </c>
      <c r="V113" s="62">
        <f t="shared" si="235"/>
        <v>0</v>
      </c>
      <c r="W113" s="62">
        <f t="shared" si="194"/>
        <v>0</v>
      </c>
      <c r="X113" s="62">
        <f t="shared" si="195"/>
        <v>0</v>
      </c>
      <c r="Y113" s="62">
        <f t="shared" si="196"/>
        <v>0</v>
      </c>
      <c r="Z113" s="83">
        <f>IF(H113+Q113+P113+G113&gt;0,0,IF((X113-Y113)&gt;=$G$4+$P$4+Summary!$P$8,$G$4+$P$4+Summary!$P$8,X113-Y113))</f>
        <v>0</v>
      </c>
      <c r="AA113" s="62">
        <f t="shared" si="220"/>
        <v>0</v>
      </c>
      <c r="AC113" s="44">
        <f t="shared" si="128"/>
        <v>108</v>
      </c>
      <c r="AD113" s="58">
        <f t="shared" si="169"/>
        <v>47574</v>
      </c>
      <c r="AE113" s="62">
        <f t="shared" si="236"/>
        <v>0</v>
      </c>
      <c r="AF113" s="62">
        <f t="shared" si="197"/>
        <v>0</v>
      </c>
      <c r="AG113" s="62">
        <f t="shared" si="198"/>
        <v>0</v>
      </c>
      <c r="AH113" s="62">
        <f t="shared" si="199"/>
        <v>0</v>
      </c>
      <c r="AI113" s="83">
        <f>IF(H113+Q113+Z113+Y113+P113+G113&gt;0,0,IF((AG113-AH113)&gt;=$G$4+$P$4+$Y$4+Summary!$P$8,$G$4+$P$4+$Y$4+Summary!$P$8,AG113-AH113))</f>
        <v>0</v>
      </c>
      <c r="AJ113" s="62">
        <f t="shared" si="221"/>
        <v>0</v>
      </c>
      <c r="AL113" s="44">
        <f t="shared" si="132"/>
        <v>108</v>
      </c>
      <c r="AM113" s="58">
        <f t="shared" si="171"/>
        <v>47574</v>
      </c>
      <c r="AN113" s="62">
        <f t="shared" si="237"/>
        <v>0</v>
      </c>
      <c r="AO113" s="62">
        <f t="shared" si="200"/>
        <v>0</v>
      </c>
      <c r="AP113" s="62">
        <f t="shared" si="201"/>
        <v>0</v>
      </c>
      <c r="AQ113" s="62">
        <f t="shared" si="202"/>
        <v>0</v>
      </c>
      <c r="AR113" s="83">
        <f>IF(H113+Q113+Z113+AI113+AH113+Y113+P113+G113&gt;0,0,IF((AP113-AQ113)&gt;=$G$4+$P$4+$Y$4+$AH$4+Summary!$P$8,$G$4+$P$4+$Y$4+$AH$4+Summary!$P$8,AP113-AQ113))</f>
        <v>0</v>
      </c>
      <c r="AS113" s="62">
        <f t="shared" si="222"/>
        <v>0</v>
      </c>
      <c r="AU113" s="44">
        <f t="shared" si="136"/>
        <v>108</v>
      </c>
      <c r="AV113" s="58">
        <f t="shared" si="173"/>
        <v>47574</v>
      </c>
      <c r="AW113" s="62">
        <f t="shared" si="238"/>
        <v>0</v>
      </c>
      <c r="AX113" s="62">
        <f t="shared" si="203"/>
        <v>0</v>
      </c>
      <c r="AY113" s="62">
        <f t="shared" si="204"/>
        <v>0</v>
      </c>
      <c r="AZ113" s="62">
        <f t="shared" si="205"/>
        <v>0</v>
      </c>
      <c r="BA113" s="83">
        <f>IF(H113+Q113+Z113+AI113+AR113+AQ113+AH113+Y113+P113+G113&gt;0,0,IF((AY113-AZ113)&gt;=$G$4+$P$4+$Y$4+$AH$4+$AQ$4+Summary!$P$8,$G$4+$P$4+$Y$4+$AH$4+$AQ$4+Summary!$P$8,AY113-AZ113))</f>
        <v>0</v>
      </c>
      <c r="BB113" s="62">
        <f t="shared" si="223"/>
        <v>0</v>
      </c>
      <c r="BD113" s="44">
        <f t="shared" si="140"/>
        <v>108</v>
      </c>
      <c r="BE113" s="58">
        <f t="shared" si="175"/>
        <v>47574</v>
      </c>
      <c r="BF113" s="62" t="e">
        <f t="shared" si="239"/>
        <v>#VALUE!</v>
      </c>
      <c r="BG113" s="62">
        <f t="shared" si="206"/>
        <v>0</v>
      </c>
      <c r="BH113" s="62" t="e">
        <f t="shared" si="207"/>
        <v>#VALUE!</v>
      </c>
      <c r="BI113" s="62" t="e">
        <f t="shared" si="208"/>
        <v>#VALUE!</v>
      </c>
      <c r="BJ113" s="83" t="e">
        <f>IF(H113+Q113+Z113+AI113+AR113+BA113+AZ113+AQ113+AH113+Y113+P113+G113&gt;0,0,IF((BH113-BI113)&gt;=$G$4+$P$4+$Y$4+$AH$4+$AQ$4+$AZ$4+Summary!$P$8,$G$4+$P$4+$Y$4+$AH$4+$AQ$4+$AZ$4+Summary!$P$8,BH113-BI113))</f>
        <v>#VALUE!</v>
      </c>
      <c r="BK113" s="62" t="e">
        <f t="shared" si="224"/>
        <v>#VALUE!</v>
      </c>
      <c r="BM113" s="44">
        <f t="shared" si="144"/>
        <v>108</v>
      </c>
      <c r="BN113" s="58">
        <f t="shared" si="177"/>
        <v>47574</v>
      </c>
      <c r="BO113" s="62" t="e">
        <f t="shared" si="240"/>
        <v>#VALUE!</v>
      </c>
      <c r="BP113" s="62">
        <f t="shared" si="209"/>
        <v>0</v>
      </c>
      <c r="BQ113" s="62" t="e">
        <f t="shared" si="210"/>
        <v>#VALUE!</v>
      </c>
      <c r="BR113" s="62" t="e">
        <f t="shared" si="211"/>
        <v>#VALUE!</v>
      </c>
      <c r="BS113" s="83" t="e">
        <f>IF(H113+Q113+Z113+AI113+AR113+BA113+BJ113+BI113+AZ113+AQ113+AH113+Y113+P113+G113&gt;0,0,IF((BQ113-BR113)&gt;=$G$4+$P$4+$Y$4+$AH$4+$AQ$4+$AZ$4+$BI$4+Summary!$P$8,$G$4+$P$4+$Y$4+$AH$4+$AQ$4+$AZ$4+$BI$4+Summary!$P$8,BQ113-BR113))</f>
        <v>#VALUE!</v>
      </c>
      <c r="BT113" s="62" t="e">
        <f t="shared" si="225"/>
        <v>#VALUE!</v>
      </c>
      <c r="BV113" s="44">
        <f t="shared" si="148"/>
        <v>108</v>
      </c>
      <c r="BW113" s="58">
        <f t="shared" si="179"/>
        <v>47574</v>
      </c>
      <c r="BX113" s="62" t="e">
        <f t="shared" si="241"/>
        <v>#VALUE!</v>
      </c>
      <c r="BY113" s="62">
        <f t="shared" si="212"/>
        <v>0</v>
      </c>
      <c r="BZ113" s="62" t="e">
        <f t="shared" si="213"/>
        <v>#VALUE!</v>
      </c>
      <c r="CA113" s="62" t="e">
        <f t="shared" si="214"/>
        <v>#VALUE!</v>
      </c>
      <c r="CB113" s="83" t="e">
        <f>IF(H113+Q113+Z113+AI113+AR113+BA113+BJ113+BS113+BR113+BI113+AZ113+AQ113+AH113+Y113+P113+G113&gt;0,0,IF((BZ113-CA113)&gt;=$G$4+$P$4+$Y$4+$AH$4+$AQ$4+$AZ$4+$BI$4+$BR$4+Summary!$P$8,$G$4+$P$4+$Y$4+$AH$4+$AQ$4+$AZ$4+$BI$4+$BR$4+Summary!$P$8,BZ113-CA113))</f>
        <v>#VALUE!</v>
      </c>
      <c r="CC113" s="62" t="e">
        <f t="shared" si="226"/>
        <v>#VALUE!</v>
      </c>
      <c r="CE113" s="44">
        <f t="shared" si="152"/>
        <v>108</v>
      </c>
      <c r="CF113" s="58">
        <f t="shared" si="181"/>
        <v>47574</v>
      </c>
      <c r="CG113" s="62" t="e">
        <f t="shared" si="242"/>
        <v>#VALUE!</v>
      </c>
      <c r="CH113" s="62">
        <f t="shared" si="215"/>
        <v>0</v>
      </c>
      <c r="CI113" s="62" t="e">
        <f t="shared" si="216"/>
        <v>#VALUE!</v>
      </c>
      <c r="CJ113" s="62" t="e">
        <f t="shared" si="217"/>
        <v>#VALUE!</v>
      </c>
      <c r="CK113" s="83" t="e">
        <f>IF(H113+Q113+Z113+AI113+AR113+BA113+BJ113+BS113+CB113+CA113+BR113+BI113+AZ113+AQ113+AH113+Y113+P113+G113&gt;0,0,IF((CI113-CJ113)&gt;=$G$4+$P$4+$Y$4+$AH$4+$AQ$4+$AZ$4+$BI$4+$BR$4+$CA$4+Summary!$P$8,$G$4+$P$4+$Y$4+$AH$4+$AQ$4+$AZ$4+$BI$4+$BR$4+$CA$4+Summary!$P$8,CI113-CJ113))</f>
        <v>#VALUE!</v>
      </c>
      <c r="CL113" s="62" t="e">
        <f t="shared" si="227"/>
        <v>#VALUE!</v>
      </c>
      <c r="CN113" s="44">
        <f t="shared" si="156"/>
        <v>108</v>
      </c>
      <c r="CO113" s="58">
        <f t="shared" si="183"/>
        <v>47574</v>
      </c>
      <c r="CP113" s="62" t="e">
        <f t="shared" si="228"/>
        <v>#VALUE!</v>
      </c>
      <c r="CQ113" s="62">
        <f t="shared" si="229"/>
        <v>0</v>
      </c>
      <c r="CR113" s="62" t="e">
        <f t="shared" si="230"/>
        <v>#VALUE!</v>
      </c>
      <c r="CS113" s="62" t="e">
        <f t="shared" si="231"/>
        <v>#VALUE!</v>
      </c>
      <c r="CT113" s="62" t="e">
        <f t="shared" si="232"/>
        <v>#VALUE!</v>
      </c>
      <c r="CU113" s="62" t="e">
        <f t="shared" si="233"/>
        <v>#VALUE!</v>
      </c>
      <c r="CV113" s="84">
        <f t="shared" si="218"/>
        <v>47574</v>
      </c>
    </row>
    <row r="114" spans="2:100" ht="20" customHeight="1" thickBot="1" x14ac:dyDescent="0.25">
      <c r="B114" s="44">
        <f t="shared" si="184"/>
        <v>109</v>
      </c>
      <c r="C114" s="58">
        <f t="shared" si="160"/>
        <v>47604</v>
      </c>
      <c r="D114" s="62">
        <f t="shared" si="185"/>
        <v>0</v>
      </c>
      <c r="E114" s="62">
        <f t="shared" si="186"/>
        <v>0</v>
      </c>
      <c r="F114" s="62">
        <f t="shared" si="187"/>
        <v>0</v>
      </c>
      <c r="G114" s="62">
        <f t="shared" si="188"/>
        <v>0</v>
      </c>
      <c r="H114" s="83">
        <f t="shared" si="189"/>
        <v>0</v>
      </c>
      <c r="I114" s="62">
        <f t="shared" si="190"/>
        <v>0</v>
      </c>
      <c r="K114" s="44">
        <f t="shared" si="159"/>
        <v>109</v>
      </c>
      <c r="L114" s="58">
        <f t="shared" si="165"/>
        <v>47604</v>
      </c>
      <c r="M114" s="62">
        <f t="shared" si="234"/>
        <v>0</v>
      </c>
      <c r="N114" s="62">
        <f t="shared" si="191"/>
        <v>0</v>
      </c>
      <c r="O114" s="62">
        <f t="shared" si="192"/>
        <v>0</v>
      </c>
      <c r="P114" s="62">
        <f t="shared" si="193"/>
        <v>0</v>
      </c>
      <c r="Q114" s="83">
        <f>IF(H114+G114&gt;0,0,IF((O114-P114)&gt;=$G$4+Summary!$P$8,$G$4+Summary!$P$8,O114-P114))</f>
        <v>0</v>
      </c>
      <c r="R114" s="62">
        <f t="shared" si="219"/>
        <v>0</v>
      </c>
      <c r="T114" s="44">
        <f t="shared" si="124"/>
        <v>109</v>
      </c>
      <c r="U114" s="58">
        <f t="shared" si="167"/>
        <v>47604</v>
      </c>
      <c r="V114" s="62">
        <f t="shared" si="235"/>
        <v>0</v>
      </c>
      <c r="W114" s="62">
        <f t="shared" si="194"/>
        <v>0</v>
      </c>
      <c r="X114" s="62">
        <f t="shared" si="195"/>
        <v>0</v>
      </c>
      <c r="Y114" s="62">
        <f t="shared" si="196"/>
        <v>0</v>
      </c>
      <c r="Z114" s="83">
        <f>IF(H114+Q114+P114+G114&gt;0,0,IF((X114-Y114)&gt;=$G$4+$P$4+Summary!$P$8,$G$4+$P$4+Summary!$P$8,X114-Y114))</f>
        <v>0</v>
      </c>
      <c r="AA114" s="62">
        <f t="shared" si="220"/>
        <v>0</v>
      </c>
      <c r="AC114" s="44">
        <f t="shared" si="128"/>
        <v>109</v>
      </c>
      <c r="AD114" s="58">
        <f t="shared" si="169"/>
        <v>47604</v>
      </c>
      <c r="AE114" s="62">
        <f t="shared" si="236"/>
        <v>0</v>
      </c>
      <c r="AF114" s="62">
        <f t="shared" si="197"/>
        <v>0</v>
      </c>
      <c r="AG114" s="62">
        <f t="shared" si="198"/>
        <v>0</v>
      </c>
      <c r="AH114" s="62">
        <f t="shared" si="199"/>
        <v>0</v>
      </c>
      <c r="AI114" s="83">
        <f>IF(H114+Q114+Z114+Y114+P114+G114&gt;0,0,IF((AG114-AH114)&gt;=$G$4+$P$4+$Y$4+Summary!$P$8,$G$4+$P$4+$Y$4+Summary!$P$8,AG114-AH114))</f>
        <v>0</v>
      </c>
      <c r="AJ114" s="62">
        <f t="shared" si="221"/>
        <v>0</v>
      </c>
      <c r="AL114" s="44">
        <f t="shared" si="132"/>
        <v>109</v>
      </c>
      <c r="AM114" s="58">
        <f t="shared" si="171"/>
        <v>47604</v>
      </c>
      <c r="AN114" s="62">
        <f t="shared" si="237"/>
        <v>0</v>
      </c>
      <c r="AO114" s="62">
        <f t="shared" si="200"/>
        <v>0</v>
      </c>
      <c r="AP114" s="62">
        <f t="shared" si="201"/>
        <v>0</v>
      </c>
      <c r="AQ114" s="62">
        <f t="shared" si="202"/>
        <v>0</v>
      </c>
      <c r="AR114" s="83">
        <f>IF(H114+Q114+Z114+AI114+AH114+Y114+P114+G114&gt;0,0,IF((AP114-AQ114)&gt;=$G$4+$P$4+$Y$4+$AH$4+Summary!$P$8,$G$4+$P$4+$Y$4+$AH$4+Summary!$P$8,AP114-AQ114))</f>
        <v>0</v>
      </c>
      <c r="AS114" s="62">
        <f t="shared" si="222"/>
        <v>0</v>
      </c>
      <c r="AU114" s="44">
        <f t="shared" si="136"/>
        <v>109</v>
      </c>
      <c r="AV114" s="58">
        <f t="shared" si="173"/>
        <v>47604</v>
      </c>
      <c r="AW114" s="62">
        <f t="shared" si="238"/>
        <v>0</v>
      </c>
      <c r="AX114" s="62">
        <f t="shared" si="203"/>
        <v>0</v>
      </c>
      <c r="AY114" s="62">
        <f t="shared" si="204"/>
        <v>0</v>
      </c>
      <c r="AZ114" s="62">
        <f t="shared" si="205"/>
        <v>0</v>
      </c>
      <c r="BA114" s="83">
        <f>IF(H114+Q114+Z114+AI114+AR114+AQ114+AH114+Y114+P114+G114&gt;0,0,IF((AY114-AZ114)&gt;=$G$4+$P$4+$Y$4+$AH$4+$AQ$4+Summary!$P$8,$G$4+$P$4+$Y$4+$AH$4+$AQ$4+Summary!$P$8,AY114-AZ114))</f>
        <v>0</v>
      </c>
      <c r="BB114" s="62">
        <f t="shared" si="223"/>
        <v>0</v>
      </c>
      <c r="BD114" s="44">
        <f t="shared" si="140"/>
        <v>109</v>
      </c>
      <c r="BE114" s="58">
        <f t="shared" si="175"/>
        <v>47604</v>
      </c>
      <c r="BF114" s="62" t="e">
        <f t="shared" si="239"/>
        <v>#VALUE!</v>
      </c>
      <c r="BG114" s="62">
        <f t="shared" si="206"/>
        <v>0</v>
      </c>
      <c r="BH114" s="62" t="e">
        <f t="shared" si="207"/>
        <v>#VALUE!</v>
      </c>
      <c r="BI114" s="62" t="e">
        <f t="shared" si="208"/>
        <v>#VALUE!</v>
      </c>
      <c r="BJ114" s="83" t="e">
        <f>IF(H114+Q114+Z114+AI114+AR114+BA114+AZ114+AQ114+AH114+Y114+P114+G114&gt;0,0,IF((BH114-BI114)&gt;=$G$4+$P$4+$Y$4+$AH$4+$AQ$4+$AZ$4+Summary!$P$8,$G$4+$P$4+$Y$4+$AH$4+$AQ$4+$AZ$4+Summary!$P$8,BH114-BI114))</f>
        <v>#VALUE!</v>
      </c>
      <c r="BK114" s="62" t="e">
        <f t="shared" si="224"/>
        <v>#VALUE!</v>
      </c>
      <c r="BM114" s="44">
        <f t="shared" si="144"/>
        <v>109</v>
      </c>
      <c r="BN114" s="58">
        <f t="shared" si="177"/>
        <v>47604</v>
      </c>
      <c r="BO114" s="62" t="e">
        <f t="shared" si="240"/>
        <v>#VALUE!</v>
      </c>
      <c r="BP114" s="62">
        <f t="shared" si="209"/>
        <v>0</v>
      </c>
      <c r="BQ114" s="62" t="e">
        <f t="shared" si="210"/>
        <v>#VALUE!</v>
      </c>
      <c r="BR114" s="62" t="e">
        <f t="shared" si="211"/>
        <v>#VALUE!</v>
      </c>
      <c r="BS114" s="83" t="e">
        <f>IF(H114+Q114+Z114+AI114+AR114+BA114+BJ114+BI114+AZ114+AQ114+AH114+Y114+P114+G114&gt;0,0,IF((BQ114-BR114)&gt;=$G$4+$P$4+$Y$4+$AH$4+$AQ$4+$AZ$4+$BI$4+Summary!$P$8,$G$4+$P$4+$Y$4+$AH$4+$AQ$4+$AZ$4+$BI$4+Summary!$P$8,BQ114-BR114))</f>
        <v>#VALUE!</v>
      </c>
      <c r="BT114" s="62" t="e">
        <f t="shared" si="225"/>
        <v>#VALUE!</v>
      </c>
      <c r="BV114" s="44">
        <f t="shared" si="148"/>
        <v>109</v>
      </c>
      <c r="BW114" s="58">
        <f t="shared" si="179"/>
        <v>47604</v>
      </c>
      <c r="BX114" s="62" t="e">
        <f t="shared" si="241"/>
        <v>#VALUE!</v>
      </c>
      <c r="BY114" s="62">
        <f t="shared" si="212"/>
        <v>0</v>
      </c>
      <c r="BZ114" s="62" t="e">
        <f t="shared" si="213"/>
        <v>#VALUE!</v>
      </c>
      <c r="CA114" s="62" t="e">
        <f t="shared" si="214"/>
        <v>#VALUE!</v>
      </c>
      <c r="CB114" s="83" t="e">
        <f>IF(H114+Q114+Z114+AI114+AR114+BA114+BJ114+BS114+BR114+BI114+AZ114+AQ114+AH114+Y114+P114+G114&gt;0,0,IF((BZ114-CA114)&gt;=$G$4+$P$4+$Y$4+$AH$4+$AQ$4+$AZ$4+$BI$4+$BR$4+Summary!$P$8,$G$4+$P$4+$Y$4+$AH$4+$AQ$4+$AZ$4+$BI$4+$BR$4+Summary!$P$8,BZ114-CA114))</f>
        <v>#VALUE!</v>
      </c>
      <c r="CC114" s="62" t="e">
        <f t="shared" si="226"/>
        <v>#VALUE!</v>
      </c>
      <c r="CE114" s="44">
        <f t="shared" si="152"/>
        <v>109</v>
      </c>
      <c r="CF114" s="58">
        <f t="shared" si="181"/>
        <v>47604</v>
      </c>
      <c r="CG114" s="62" t="e">
        <f t="shared" si="242"/>
        <v>#VALUE!</v>
      </c>
      <c r="CH114" s="62">
        <f t="shared" si="215"/>
        <v>0</v>
      </c>
      <c r="CI114" s="62" t="e">
        <f t="shared" si="216"/>
        <v>#VALUE!</v>
      </c>
      <c r="CJ114" s="62" t="e">
        <f t="shared" si="217"/>
        <v>#VALUE!</v>
      </c>
      <c r="CK114" s="83" t="e">
        <f>IF(H114+Q114+Z114+AI114+AR114+BA114+BJ114+BS114+CB114+CA114+BR114+BI114+AZ114+AQ114+AH114+Y114+P114+G114&gt;0,0,IF((CI114-CJ114)&gt;=$G$4+$P$4+$Y$4+$AH$4+$AQ$4+$AZ$4+$BI$4+$BR$4+$CA$4+Summary!$P$8,$G$4+$P$4+$Y$4+$AH$4+$AQ$4+$AZ$4+$BI$4+$BR$4+$CA$4+Summary!$P$8,CI114-CJ114))</f>
        <v>#VALUE!</v>
      </c>
      <c r="CL114" s="62" t="e">
        <f t="shared" si="227"/>
        <v>#VALUE!</v>
      </c>
      <c r="CN114" s="44">
        <f t="shared" si="156"/>
        <v>109</v>
      </c>
      <c r="CO114" s="58">
        <f t="shared" si="183"/>
        <v>47604</v>
      </c>
      <c r="CP114" s="62" t="e">
        <f t="shared" si="228"/>
        <v>#VALUE!</v>
      </c>
      <c r="CQ114" s="62">
        <f t="shared" si="229"/>
        <v>0</v>
      </c>
      <c r="CR114" s="62" t="e">
        <f t="shared" si="230"/>
        <v>#VALUE!</v>
      </c>
      <c r="CS114" s="62" t="e">
        <f t="shared" si="231"/>
        <v>#VALUE!</v>
      </c>
      <c r="CT114" s="62" t="e">
        <f t="shared" si="232"/>
        <v>#VALUE!</v>
      </c>
      <c r="CU114" s="62" t="e">
        <f t="shared" si="233"/>
        <v>#VALUE!</v>
      </c>
      <c r="CV114" s="84">
        <f t="shared" si="218"/>
        <v>47604</v>
      </c>
    </row>
    <row r="115" spans="2:100" ht="20" customHeight="1" thickBot="1" x14ac:dyDescent="0.25">
      <c r="B115" s="44">
        <f t="shared" si="184"/>
        <v>110</v>
      </c>
      <c r="C115" s="58">
        <f t="shared" si="160"/>
        <v>47635</v>
      </c>
      <c r="D115" s="62">
        <f t="shared" si="185"/>
        <v>0</v>
      </c>
      <c r="E115" s="62">
        <f t="shared" si="186"/>
        <v>0</v>
      </c>
      <c r="F115" s="62">
        <f t="shared" si="187"/>
        <v>0</v>
      </c>
      <c r="G115" s="62">
        <f t="shared" si="188"/>
        <v>0</v>
      </c>
      <c r="H115" s="83">
        <f t="shared" si="189"/>
        <v>0</v>
      </c>
      <c r="I115" s="62">
        <f t="shared" si="190"/>
        <v>0</v>
      </c>
      <c r="K115" s="44">
        <f t="shared" si="159"/>
        <v>110</v>
      </c>
      <c r="L115" s="58">
        <f t="shared" si="165"/>
        <v>47635</v>
      </c>
      <c r="M115" s="62">
        <f t="shared" si="234"/>
        <v>0</v>
      </c>
      <c r="N115" s="62">
        <f t="shared" si="191"/>
        <v>0</v>
      </c>
      <c r="O115" s="62">
        <f t="shared" si="192"/>
        <v>0</v>
      </c>
      <c r="P115" s="62">
        <f t="shared" si="193"/>
        <v>0</v>
      </c>
      <c r="Q115" s="83">
        <f>IF(H115+G115&gt;0,0,IF((O115-P115)&gt;=$G$4+Summary!$P$8,$G$4+Summary!$P$8,O115-P115))</f>
        <v>0</v>
      </c>
      <c r="R115" s="62">
        <f t="shared" si="219"/>
        <v>0</v>
      </c>
      <c r="T115" s="44">
        <f t="shared" si="124"/>
        <v>110</v>
      </c>
      <c r="U115" s="58">
        <f t="shared" si="167"/>
        <v>47635</v>
      </c>
      <c r="V115" s="62">
        <f t="shared" si="235"/>
        <v>0</v>
      </c>
      <c r="W115" s="62">
        <f t="shared" si="194"/>
        <v>0</v>
      </c>
      <c r="X115" s="62">
        <f t="shared" si="195"/>
        <v>0</v>
      </c>
      <c r="Y115" s="62">
        <f t="shared" si="196"/>
        <v>0</v>
      </c>
      <c r="Z115" s="83">
        <f>IF(H115+Q115+P115+G115&gt;0,0,IF((X115-Y115)&gt;=$G$4+$P$4+Summary!$P$8,$G$4+$P$4+Summary!$P$8,X115-Y115))</f>
        <v>0</v>
      </c>
      <c r="AA115" s="62">
        <f t="shared" si="220"/>
        <v>0</v>
      </c>
      <c r="AC115" s="44">
        <f t="shared" si="128"/>
        <v>110</v>
      </c>
      <c r="AD115" s="58">
        <f t="shared" si="169"/>
        <v>47635</v>
      </c>
      <c r="AE115" s="62">
        <f t="shared" si="236"/>
        <v>0</v>
      </c>
      <c r="AF115" s="62">
        <f t="shared" si="197"/>
        <v>0</v>
      </c>
      <c r="AG115" s="62">
        <f t="shared" si="198"/>
        <v>0</v>
      </c>
      <c r="AH115" s="62">
        <f t="shared" si="199"/>
        <v>0</v>
      </c>
      <c r="AI115" s="83">
        <f>IF(H115+Q115+Z115+Y115+P115+G115&gt;0,0,IF((AG115-AH115)&gt;=$G$4+$P$4+$Y$4+Summary!$P$8,$G$4+$P$4+$Y$4+Summary!$P$8,AG115-AH115))</f>
        <v>0</v>
      </c>
      <c r="AJ115" s="62">
        <f t="shared" si="221"/>
        <v>0</v>
      </c>
      <c r="AL115" s="44">
        <f t="shared" si="132"/>
        <v>110</v>
      </c>
      <c r="AM115" s="58">
        <f t="shared" si="171"/>
        <v>47635</v>
      </c>
      <c r="AN115" s="62">
        <f t="shared" si="237"/>
        <v>0</v>
      </c>
      <c r="AO115" s="62">
        <f t="shared" si="200"/>
        <v>0</v>
      </c>
      <c r="AP115" s="62">
        <f t="shared" si="201"/>
        <v>0</v>
      </c>
      <c r="AQ115" s="62">
        <f t="shared" si="202"/>
        <v>0</v>
      </c>
      <c r="AR115" s="83">
        <f>IF(H115+Q115+Z115+AI115+AH115+Y115+P115+G115&gt;0,0,IF((AP115-AQ115)&gt;=$G$4+$P$4+$Y$4+$AH$4+Summary!$P$8,$G$4+$P$4+$Y$4+$AH$4+Summary!$P$8,AP115-AQ115))</f>
        <v>0</v>
      </c>
      <c r="AS115" s="62">
        <f t="shared" si="222"/>
        <v>0</v>
      </c>
      <c r="AU115" s="44">
        <f t="shared" si="136"/>
        <v>110</v>
      </c>
      <c r="AV115" s="58">
        <f t="shared" si="173"/>
        <v>47635</v>
      </c>
      <c r="AW115" s="62">
        <f t="shared" si="238"/>
        <v>0</v>
      </c>
      <c r="AX115" s="62">
        <f t="shared" si="203"/>
        <v>0</v>
      </c>
      <c r="AY115" s="62">
        <f t="shared" si="204"/>
        <v>0</v>
      </c>
      <c r="AZ115" s="62">
        <f t="shared" si="205"/>
        <v>0</v>
      </c>
      <c r="BA115" s="83">
        <f>IF(H115+Q115+Z115+AI115+AR115+AQ115+AH115+Y115+P115+G115&gt;0,0,IF((AY115-AZ115)&gt;=$G$4+$P$4+$Y$4+$AH$4+$AQ$4+Summary!$P$8,$G$4+$P$4+$Y$4+$AH$4+$AQ$4+Summary!$P$8,AY115-AZ115))</f>
        <v>0</v>
      </c>
      <c r="BB115" s="62">
        <f t="shared" si="223"/>
        <v>0</v>
      </c>
      <c r="BD115" s="44">
        <f t="shared" si="140"/>
        <v>110</v>
      </c>
      <c r="BE115" s="58">
        <f t="shared" si="175"/>
        <v>47635</v>
      </c>
      <c r="BF115" s="62" t="e">
        <f t="shared" si="239"/>
        <v>#VALUE!</v>
      </c>
      <c r="BG115" s="62">
        <f t="shared" si="206"/>
        <v>0</v>
      </c>
      <c r="BH115" s="62" t="e">
        <f t="shared" si="207"/>
        <v>#VALUE!</v>
      </c>
      <c r="BI115" s="62" t="e">
        <f t="shared" si="208"/>
        <v>#VALUE!</v>
      </c>
      <c r="BJ115" s="83" t="e">
        <f>IF(H115+Q115+Z115+AI115+AR115+BA115+AZ115+AQ115+AH115+Y115+P115+G115&gt;0,0,IF((BH115-BI115)&gt;=$G$4+$P$4+$Y$4+$AH$4+$AQ$4+$AZ$4+Summary!$P$8,$G$4+$P$4+$Y$4+$AH$4+$AQ$4+$AZ$4+Summary!$P$8,BH115-BI115))</f>
        <v>#VALUE!</v>
      </c>
      <c r="BK115" s="62" t="e">
        <f t="shared" si="224"/>
        <v>#VALUE!</v>
      </c>
      <c r="BM115" s="44">
        <f t="shared" si="144"/>
        <v>110</v>
      </c>
      <c r="BN115" s="58">
        <f t="shared" si="177"/>
        <v>47635</v>
      </c>
      <c r="BO115" s="62" t="e">
        <f t="shared" si="240"/>
        <v>#VALUE!</v>
      </c>
      <c r="BP115" s="62">
        <f t="shared" si="209"/>
        <v>0</v>
      </c>
      <c r="BQ115" s="62" t="e">
        <f t="shared" si="210"/>
        <v>#VALUE!</v>
      </c>
      <c r="BR115" s="62" t="e">
        <f t="shared" si="211"/>
        <v>#VALUE!</v>
      </c>
      <c r="BS115" s="83" t="e">
        <f>IF(H115+Q115+Z115+AI115+AR115+BA115+BJ115+BI115+AZ115+AQ115+AH115+Y115+P115+G115&gt;0,0,IF((BQ115-BR115)&gt;=$G$4+$P$4+$Y$4+$AH$4+$AQ$4+$AZ$4+$BI$4+Summary!$P$8,$G$4+$P$4+$Y$4+$AH$4+$AQ$4+$AZ$4+$BI$4+Summary!$P$8,BQ115-BR115))</f>
        <v>#VALUE!</v>
      </c>
      <c r="BT115" s="62" t="e">
        <f t="shared" si="225"/>
        <v>#VALUE!</v>
      </c>
      <c r="BV115" s="44">
        <f t="shared" si="148"/>
        <v>110</v>
      </c>
      <c r="BW115" s="58">
        <f t="shared" si="179"/>
        <v>47635</v>
      </c>
      <c r="BX115" s="62" t="e">
        <f t="shared" si="241"/>
        <v>#VALUE!</v>
      </c>
      <c r="BY115" s="62">
        <f t="shared" si="212"/>
        <v>0</v>
      </c>
      <c r="BZ115" s="62" t="e">
        <f t="shared" si="213"/>
        <v>#VALUE!</v>
      </c>
      <c r="CA115" s="62" t="e">
        <f t="shared" si="214"/>
        <v>#VALUE!</v>
      </c>
      <c r="CB115" s="83" t="e">
        <f>IF(H115+Q115+Z115+AI115+AR115+BA115+BJ115+BS115+BR115+BI115+AZ115+AQ115+AH115+Y115+P115+G115&gt;0,0,IF((BZ115-CA115)&gt;=$G$4+$P$4+$Y$4+$AH$4+$AQ$4+$AZ$4+$BI$4+$BR$4+Summary!$P$8,$G$4+$P$4+$Y$4+$AH$4+$AQ$4+$AZ$4+$BI$4+$BR$4+Summary!$P$8,BZ115-CA115))</f>
        <v>#VALUE!</v>
      </c>
      <c r="CC115" s="62" t="e">
        <f t="shared" si="226"/>
        <v>#VALUE!</v>
      </c>
      <c r="CE115" s="44">
        <f t="shared" si="152"/>
        <v>110</v>
      </c>
      <c r="CF115" s="58">
        <f t="shared" si="181"/>
        <v>47635</v>
      </c>
      <c r="CG115" s="62" t="e">
        <f t="shared" si="242"/>
        <v>#VALUE!</v>
      </c>
      <c r="CH115" s="62">
        <f t="shared" si="215"/>
        <v>0</v>
      </c>
      <c r="CI115" s="62" t="e">
        <f t="shared" si="216"/>
        <v>#VALUE!</v>
      </c>
      <c r="CJ115" s="62" t="e">
        <f t="shared" si="217"/>
        <v>#VALUE!</v>
      </c>
      <c r="CK115" s="83" t="e">
        <f>IF(H115+Q115+Z115+AI115+AR115+BA115+BJ115+BS115+CB115+CA115+BR115+BI115+AZ115+AQ115+AH115+Y115+P115+G115&gt;0,0,IF((CI115-CJ115)&gt;=$G$4+$P$4+$Y$4+$AH$4+$AQ$4+$AZ$4+$BI$4+$BR$4+$CA$4+Summary!$P$8,$G$4+$P$4+$Y$4+$AH$4+$AQ$4+$AZ$4+$BI$4+$BR$4+$CA$4+Summary!$P$8,CI115-CJ115))</f>
        <v>#VALUE!</v>
      </c>
      <c r="CL115" s="62" t="e">
        <f t="shared" si="227"/>
        <v>#VALUE!</v>
      </c>
      <c r="CN115" s="44">
        <f t="shared" si="156"/>
        <v>110</v>
      </c>
      <c r="CO115" s="58">
        <f t="shared" si="183"/>
        <v>47635</v>
      </c>
      <c r="CP115" s="62" t="e">
        <f t="shared" si="228"/>
        <v>#VALUE!</v>
      </c>
      <c r="CQ115" s="62">
        <f t="shared" si="229"/>
        <v>0</v>
      </c>
      <c r="CR115" s="62" t="e">
        <f t="shared" si="230"/>
        <v>#VALUE!</v>
      </c>
      <c r="CS115" s="62" t="e">
        <f t="shared" si="231"/>
        <v>#VALUE!</v>
      </c>
      <c r="CT115" s="62" t="e">
        <f t="shared" si="232"/>
        <v>#VALUE!</v>
      </c>
      <c r="CU115" s="62" t="e">
        <f t="shared" si="233"/>
        <v>#VALUE!</v>
      </c>
      <c r="CV115" s="84">
        <f t="shared" si="218"/>
        <v>47635</v>
      </c>
    </row>
    <row r="116" spans="2:100" ht="20" customHeight="1" thickBot="1" x14ac:dyDescent="0.25">
      <c r="B116" s="44">
        <f t="shared" si="184"/>
        <v>111</v>
      </c>
      <c r="C116" s="58">
        <f t="shared" si="160"/>
        <v>47665</v>
      </c>
      <c r="D116" s="62">
        <f t="shared" si="185"/>
        <v>0</v>
      </c>
      <c r="E116" s="62">
        <f t="shared" si="186"/>
        <v>0</v>
      </c>
      <c r="F116" s="62">
        <f t="shared" si="187"/>
        <v>0</v>
      </c>
      <c r="G116" s="62">
        <f t="shared" si="188"/>
        <v>0</v>
      </c>
      <c r="H116" s="83">
        <f t="shared" si="189"/>
        <v>0</v>
      </c>
      <c r="I116" s="62">
        <f t="shared" si="190"/>
        <v>0</v>
      </c>
      <c r="K116" s="44">
        <f t="shared" si="159"/>
        <v>111</v>
      </c>
      <c r="L116" s="58">
        <f t="shared" si="165"/>
        <v>47665</v>
      </c>
      <c r="M116" s="62">
        <f t="shared" si="234"/>
        <v>0</v>
      </c>
      <c r="N116" s="62">
        <f t="shared" si="191"/>
        <v>0</v>
      </c>
      <c r="O116" s="62">
        <f t="shared" si="192"/>
        <v>0</v>
      </c>
      <c r="P116" s="62">
        <f t="shared" si="193"/>
        <v>0</v>
      </c>
      <c r="Q116" s="83">
        <f>IF(H116+G116&gt;0,0,IF((O116-P116)&gt;=$G$4+Summary!$P$8,$G$4+Summary!$P$8,O116-P116))</f>
        <v>0</v>
      </c>
      <c r="R116" s="62">
        <f t="shared" si="219"/>
        <v>0</v>
      </c>
      <c r="T116" s="44">
        <f t="shared" si="124"/>
        <v>111</v>
      </c>
      <c r="U116" s="58">
        <f t="shared" si="167"/>
        <v>47665</v>
      </c>
      <c r="V116" s="62">
        <f t="shared" si="235"/>
        <v>0</v>
      </c>
      <c r="W116" s="62">
        <f t="shared" si="194"/>
        <v>0</v>
      </c>
      <c r="X116" s="62">
        <f t="shared" si="195"/>
        <v>0</v>
      </c>
      <c r="Y116" s="62">
        <f t="shared" si="196"/>
        <v>0</v>
      </c>
      <c r="Z116" s="83">
        <f>IF(H116+Q116+P116+G116&gt;0,0,IF((X116-Y116)&gt;=$G$4+$P$4+Summary!$P$8,$G$4+$P$4+Summary!$P$8,X116-Y116))</f>
        <v>0</v>
      </c>
      <c r="AA116" s="62">
        <f t="shared" si="220"/>
        <v>0</v>
      </c>
      <c r="AC116" s="44">
        <f t="shared" si="128"/>
        <v>111</v>
      </c>
      <c r="AD116" s="58">
        <f t="shared" si="169"/>
        <v>47665</v>
      </c>
      <c r="AE116" s="62">
        <f t="shared" si="236"/>
        <v>0</v>
      </c>
      <c r="AF116" s="62">
        <f t="shared" si="197"/>
        <v>0</v>
      </c>
      <c r="AG116" s="62">
        <f t="shared" si="198"/>
        <v>0</v>
      </c>
      <c r="AH116" s="62">
        <f t="shared" si="199"/>
        <v>0</v>
      </c>
      <c r="AI116" s="83">
        <f>IF(H116+Q116+Z116+Y116+P116+G116&gt;0,0,IF((AG116-AH116)&gt;=$G$4+$P$4+$Y$4+Summary!$P$8,$G$4+$P$4+$Y$4+Summary!$P$8,AG116-AH116))</f>
        <v>0</v>
      </c>
      <c r="AJ116" s="62">
        <f t="shared" si="221"/>
        <v>0</v>
      </c>
      <c r="AL116" s="44">
        <f t="shared" si="132"/>
        <v>111</v>
      </c>
      <c r="AM116" s="58">
        <f t="shared" si="171"/>
        <v>47665</v>
      </c>
      <c r="AN116" s="62">
        <f t="shared" si="237"/>
        <v>0</v>
      </c>
      <c r="AO116" s="62">
        <f t="shared" si="200"/>
        <v>0</v>
      </c>
      <c r="AP116" s="62">
        <f t="shared" si="201"/>
        <v>0</v>
      </c>
      <c r="AQ116" s="62">
        <f t="shared" si="202"/>
        <v>0</v>
      </c>
      <c r="AR116" s="83">
        <f>IF(H116+Q116+Z116+AI116+AH116+Y116+P116+G116&gt;0,0,IF((AP116-AQ116)&gt;=$G$4+$P$4+$Y$4+$AH$4+Summary!$P$8,$G$4+$P$4+$Y$4+$AH$4+Summary!$P$8,AP116-AQ116))</f>
        <v>0</v>
      </c>
      <c r="AS116" s="62">
        <f t="shared" si="222"/>
        <v>0</v>
      </c>
      <c r="AU116" s="44">
        <f t="shared" si="136"/>
        <v>111</v>
      </c>
      <c r="AV116" s="58">
        <f t="shared" si="173"/>
        <v>47665</v>
      </c>
      <c r="AW116" s="62">
        <f t="shared" si="238"/>
        <v>0</v>
      </c>
      <c r="AX116" s="62">
        <f t="shared" si="203"/>
        <v>0</v>
      </c>
      <c r="AY116" s="62">
        <f t="shared" si="204"/>
        <v>0</v>
      </c>
      <c r="AZ116" s="62">
        <f t="shared" si="205"/>
        <v>0</v>
      </c>
      <c r="BA116" s="83">
        <f>IF(H116+Q116+Z116+AI116+AR116+AQ116+AH116+Y116+P116+G116&gt;0,0,IF((AY116-AZ116)&gt;=$G$4+$P$4+$Y$4+$AH$4+$AQ$4+Summary!$P$8,$G$4+$P$4+$Y$4+$AH$4+$AQ$4+Summary!$P$8,AY116-AZ116))</f>
        <v>0</v>
      </c>
      <c r="BB116" s="62">
        <f t="shared" si="223"/>
        <v>0</v>
      </c>
      <c r="BD116" s="44">
        <f t="shared" si="140"/>
        <v>111</v>
      </c>
      <c r="BE116" s="58">
        <f t="shared" si="175"/>
        <v>47665</v>
      </c>
      <c r="BF116" s="62" t="e">
        <f t="shared" si="239"/>
        <v>#VALUE!</v>
      </c>
      <c r="BG116" s="62">
        <f t="shared" si="206"/>
        <v>0</v>
      </c>
      <c r="BH116" s="62" t="e">
        <f t="shared" si="207"/>
        <v>#VALUE!</v>
      </c>
      <c r="BI116" s="62" t="e">
        <f t="shared" si="208"/>
        <v>#VALUE!</v>
      </c>
      <c r="BJ116" s="83" t="e">
        <f>IF(H116+Q116+Z116+AI116+AR116+BA116+AZ116+AQ116+AH116+Y116+P116+G116&gt;0,0,IF((BH116-BI116)&gt;=$G$4+$P$4+$Y$4+$AH$4+$AQ$4+$AZ$4+Summary!$P$8,$G$4+$P$4+$Y$4+$AH$4+$AQ$4+$AZ$4+Summary!$P$8,BH116-BI116))</f>
        <v>#VALUE!</v>
      </c>
      <c r="BK116" s="62" t="e">
        <f t="shared" si="224"/>
        <v>#VALUE!</v>
      </c>
      <c r="BM116" s="44">
        <f t="shared" si="144"/>
        <v>111</v>
      </c>
      <c r="BN116" s="58">
        <f t="shared" si="177"/>
        <v>47665</v>
      </c>
      <c r="BO116" s="62" t="e">
        <f t="shared" si="240"/>
        <v>#VALUE!</v>
      </c>
      <c r="BP116" s="62">
        <f t="shared" si="209"/>
        <v>0</v>
      </c>
      <c r="BQ116" s="62" t="e">
        <f t="shared" si="210"/>
        <v>#VALUE!</v>
      </c>
      <c r="BR116" s="62" t="e">
        <f t="shared" si="211"/>
        <v>#VALUE!</v>
      </c>
      <c r="BS116" s="83" t="e">
        <f>IF(H116+Q116+Z116+AI116+AR116+BA116+BJ116+BI116+AZ116+AQ116+AH116+Y116+P116+G116&gt;0,0,IF((BQ116-BR116)&gt;=$G$4+$P$4+$Y$4+$AH$4+$AQ$4+$AZ$4+$BI$4+Summary!$P$8,$G$4+$P$4+$Y$4+$AH$4+$AQ$4+$AZ$4+$BI$4+Summary!$P$8,BQ116-BR116))</f>
        <v>#VALUE!</v>
      </c>
      <c r="BT116" s="62" t="e">
        <f t="shared" si="225"/>
        <v>#VALUE!</v>
      </c>
      <c r="BV116" s="44">
        <f t="shared" si="148"/>
        <v>111</v>
      </c>
      <c r="BW116" s="58">
        <f t="shared" si="179"/>
        <v>47665</v>
      </c>
      <c r="BX116" s="62" t="e">
        <f t="shared" si="241"/>
        <v>#VALUE!</v>
      </c>
      <c r="BY116" s="62">
        <f t="shared" si="212"/>
        <v>0</v>
      </c>
      <c r="BZ116" s="62" t="e">
        <f t="shared" si="213"/>
        <v>#VALUE!</v>
      </c>
      <c r="CA116" s="62" t="e">
        <f t="shared" si="214"/>
        <v>#VALUE!</v>
      </c>
      <c r="CB116" s="83" t="e">
        <f>IF(H116+Q116+Z116+AI116+AR116+BA116+BJ116+BS116+BR116+BI116+AZ116+AQ116+AH116+Y116+P116+G116&gt;0,0,IF((BZ116-CA116)&gt;=$G$4+$P$4+$Y$4+$AH$4+$AQ$4+$AZ$4+$BI$4+$BR$4+Summary!$P$8,$G$4+$P$4+$Y$4+$AH$4+$AQ$4+$AZ$4+$BI$4+$BR$4+Summary!$P$8,BZ116-CA116))</f>
        <v>#VALUE!</v>
      </c>
      <c r="CC116" s="62" t="e">
        <f t="shared" si="226"/>
        <v>#VALUE!</v>
      </c>
      <c r="CE116" s="44">
        <f t="shared" si="152"/>
        <v>111</v>
      </c>
      <c r="CF116" s="58">
        <f t="shared" si="181"/>
        <v>47665</v>
      </c>
      <c r="CG116" s="62" t="e">
        <f t="shared" si="242"/>
        <v>#VALUE!</v>
      </c>
      <c r="CH116" s="62">
        <f t="shared" si="215"/>
        <v>0</v>
      </c>
      <c r="CI116" s="62" t="e">
        <f t="shared" si="216"/>
        <v>#VALUE!</v>
      </c>
      <c r="CJ116" s="62" t="e">
        <f t="shared" si="217"/>
        <v>#VALUE!</v>
      </c>
      <c r="CK116" s="83" t="e">
        <f>IF(H116+Q116+Z116+AI116+AR116+BA116+BJ116+BS116+CB116+CA116+BR116+BI116+AZ116+AQ116+AH116+Y116+P116+G116&gt;0,0,IF((CI116-CJ116)&gt;=$G$4+$P$4+$Y$4+$AH$4+$AQ$4+$AZ$4+$BI$4+$BR$4+$CA$4+Summary!$P$8,$G$4+$P$4+$Y$4+$AH$4+$AQ$4+$AZ$4+$BI$4+$BR$4+$CA$4+Summary!$P$8,CI116-CJ116))</f>
        <v>#VALUE!</v>
      </c>
      <c r="CL116" s="62" t="e">
        <f t="shared" si="227"/>
        <v>#VALUE!</v>
      </c>
      <c r="CN116" s="44">
        <f t="shared" si="156"/>
        <v>111</v>
      </c>
      <c r="CO116" s="58">
        <f t="shared" si="183"/>
        <v>47665</v>
      </c>
      <c r="CP116" s="62" t="e">
        <f t="shared" si="228"/>
        <v>#VALUE!</v>
      </c>
      <c r="CQ116" s="62">
        <f t="shared" si="229"/>
        <v>0</v>
      </c>
      <c r="CR116" s="62" t="e">
        <f t="shared" si="230"/>
        <v>#VALUE!</v>
      </c>
      <c r="CS116" s="62" t="e">
        <f t="shared" si="231"/>
        <v>#VALUE!</v>
      </c>
      <c r="CT116" s="62" t="e">
        <f t="shared" si="232"/>
        <v>#VALUE!</v>
      </c>
      <c r="CU116" s="62" t="e">
        <f t="shared" si="233"/>
        <v>#VALUE!</v>
      </c>
      <c r="CV116" s="84">
        <f t="shared" si="218"/>
        <v>47665</v>
      </c>
    </row>
    <row r="117" spans="2:100" ht="20" customHeight="1" thickBot="1" x14ac:dyDescent="0.25">
      <c r="B117" s="44">
        <f t="shared" ref="B117:B125" si="243">B116+1</f>
        <v>112</v>
      </c>
      <c r="C117" s="58">
        <f t="shared" si="160"/>
        <v>47696</v>
      </c>
      <c r="D117" s="62">
        <f t="shared" ref="D117:D125" si="244">F116-I116</f>
        <v>0</v>
      </c>
      <c r="E117" s="62">
        <f t="shared" ref="E117:E125" si="245">IF($G$3="",0,D117*$G$3/12)</f>
        <v>0</v>
      </c>
      <c r="F117" s="62">
        <f t="shared" ref="F117:F125" si="246">SUM(D117:E117)</f>
        <v>0</v>
      </c>
      <c r="G117" s="62">
        <f t="shared" ref="G117:G125" si="247">IF(F117=0,0,IF(F117&lt;G116,F117,G116))</f>
        <v>0</v>
      </c>
      <c r="H117" s="83">
        <f t="shared" ref="H117:H125" si="248">IF((F117-G117)&gt;=H116,H116,F117-G117)</f>
        <v>0</v>
      </c>
      <c r="I117" s="62">
        <f t="shared" ref="I117:I125" si="249">SUM(G117:H117)</f>
        <v>0</v>
      </c>
      <c r="K117" s="44">
        <f t="shared" si="159"/>
        <v>112</v>
      </c>
      <c r="L117" s="58">
        <f t="shared" si="165"/>
        <v>47696</v>
      </c>
      <c r="M117" s="62">
        <f t="shared" si="234"/>
        <v>0</v>
      </c>
      <c r="N117" s="62">
        <f t="shared" ref="N117:N125" si="250">IF(P114="",0,M117*$P$3/12)</f>
        <v>0</v>
      </c>
      <c r="O117" s="62">
        <f t="shared" ref="O117:O125" si="251">SUM(M117:N117)</f>
        <v>0</v>
      </c>
      <c r="P117" s="62">
        <f t="shared" ref="P117:P125" si="252">IF(O117=0,0,IF(O117&lt;P116,O117,P116))</f>
        <v>0</v>
      </c>
      <c r="Q117" s="83">
        <f>IF(H117+G117&gt;0,0,IF((O117-P117)&gt;=$G$4+Summary!$P$8,$G$4+Summary!$P$8,O117-P117))</f>
        <v>0</v>
      </c>
      <c r="R117" s="62">
        <f t="shared" si="219"/>
        <v>0</v>
      </c>
      <c r="T117" s="44">
        <f t="shared" si="124"/>
        <v>112</v>
      </c>
      <c r="U117" s="58">
        <f t="shared" si="167"/>
        <v>47696</v>
      </c>
      <c r="V117" s="62">
        <f t="shared" si="235"/>
        <v>0</v>
      </c>
      <c r="W117" s="62">
        <f t="shared" ref="W117:W125" si="253">IF($Y$3="",0,V117*$Y$3/12)</f>
        <v>0</v>
      </c>
      <c r="X117" s="62">
        <f t="shared" ref="X117:X125" si="254">SUM(V117:W117)</f>
        <v>0</v>
      </c>
      <c r="Y117" s="62">
        <f t="shared" ref="Y117:Y125" si="255">IF(X117=0,0,IF(X117&lt;Y116,X117,Y116))</f>
        <v>0</v>
      </c>
      <c r="Z117" s="83">
        <f>IF(H117+Q117+P117+G117&gt;0,0,IF((X117-Y117)&gt;=$G$4+$P$4+Summary!$P$8,$G$4+$P$4+Summary!$P$8,X117-Y117))</f>
        <v>0</v>
      </c>
      <c r="AA117" s="62">
        <f t="shared" si="220"/>
        <v>0</v>
      </c>
      <c r="AC117" s="44">
        <f t="shared" si="128"/>
        <v>112</v>
      </c>
      <c r="AD117" s="58">
        <f t="shared" si="169"/>
        <v>47696</v>
      </c>
      <c r="AE117" s="62">
        <f t="shared" si="236"/>
        <v>0</v>
      </c>
      <c r="AF117" s="62">
        <f t="shared" ref="AF117:AF125" si="256">IF($AH$3="",0,AE117*$AH$3/12)</f>
        <v>0</v>
      </c>
      <c r="AG117" s="62">
        <f t="shared" ref="AG117:AG125" si="257">SUM(AE117:AF117)</f>
        <v>0</v>
      </c>
      <c r="AH117" s="62">
        <f t="shared" ref="AH117:AH125" si="258">IF(AG117=0,0,IF(AG117&lt;AH116,AG117,AH116))</f>
        <v>0</v>
      </c>
      <c r="AI117" s="83">
        <f>IF(H117+Q117+Z117+Y117+P117+G117&gt;0,0,IF((AG117-AH117)&gt;=$G$4+$P$4+$Y$4+Summary!$P$8,$G$4+$P$4+$Y$4+Summary!$P$8,AG117-AH117))</f>
        <v>0</v>
      </c>
      <c r="AJ117" s="62">
        <f t="shared" si="221"/>
        <v>0</v>
      </c>
      <c r="AL117" s="44">
        <f t="shared" si="132"/>
        <v>112</v>
      </c>
      <c r="AM117" s="58">
        <f t="shared" si="171"/>
        <v>47696</v>
      </c>
      <c r="AN117" s="62">
        <f t="shared" si="237"/>
        <v>0</v>
      </c>
      <c r="AO117" s="62">
        <f t="shared" ref="AO117:AO125" si="259">IF($AQ$3="",0,AN117*$AQ$3/12)</f>
        <v>0</v>
      </c>
      <c r="AP117" s="62">
        <f t="shared" ref="AP117:AP125" si="260">SUM(AN117:AO117)</f>
        <v>0</v>
      </c>
      <c r="AQ117" s="62">
        <f t="shared" ref="AQ117:AQ125" si="261">IF(AP117=0,0,IF(AP117&lt;AQ116,AP117,AQ116))</f>
        <v>0</v>
      </c>
      <c r="AR117" s="83">
        <f>IF(H117+Q117+Z117+AI117+AH117+Y117+P117+G117&gt;0,0,IF((AP117-AQ117)&gt;=$G$4+$P$4+$Y$4+$AH$4+Summary!$P$8,$G$4+$P$4+$Y$4+$AH$4+Summary!$P$8,AP117-AQ117))</f>
        <v>0</v>
      </c>
      <c r="AS117" s="62">
        <f t="shared" si="222"/>
        <v>0</v>
      </c>
      <c r="AU117" s="44">
        <f t="shared" si="136"/>
        <v>112</v>
      </c>
      <c r="AV117" s="58">
        <f t="shared" si="173"/>
        <v>47696</v>
      </c>
      <c r="AW117" s="62">
        <f t="shared" si="238"/>
        <v>0</v>
      </c>
      <c r="AX117" s="62">
        <f t="shared" ref="AX117:AX125" si="262">IF($AZ$3="",0,AW117*$AZ$3/12)</f>
        <v>0</v>
      </c>
      <c r="AY117" s="62">
        <f t="shared" ref="AY117:AY125" si="263">SUM(AW117:AX117)</f>
        <v>0</v>
      </c>
      <c r="AZ117" s="62">
        <f t="shared" ref="AZ117:AZ125" si="264">IF(AY117=0,0,IF(AY117&lt;AZ116,AY117,AZ116))</f>
        <v>0</v>
      </c>
      <c r="BA117" s="83">
        <f>IF(H117+Q117+Z117+AI117+AR117+AQ117+AH117+Y117+P117+G117&gt;0,0,IF((AY117-AZ117)&gt;=$G$4+$P$4+$Y$4+$AH$4+$AQ$4+Summary!$P$8,$G$4+$P$4+$Y$4+$AH$4+$AQ$4+Summary!$P$8,AY117-AZ117))</f>
        <v>0</v>
      </c>
      <c r="BB117" s="62">
        <f t="shared" si="223"/>
        <v>0</v>
      </c>
      <c r="BD117" s="44">
        <f t="shared" si="140"/>
        <v>112</v>
      </c>
      <c r="BE117" s="58">
        <f t="shared" si="175"/>
        <v>47696</v>
      </c>
      <c r="BF117" s="62" t="e">
        <f t="shared" si="239"/>
        <v>#VALUE!</v>
      </c>
      <c r="BG117" s="62">
        <f t="shared" ref="BG117:BG125" si="265">IF($BI$3="",0,BF117*$BI$3/12)</f>
        <v>0</v>
      </c>
      <c r="BH117" s="62" t="e">
        <f t="shared" ref="BH117:BH125" si="266">SUM(BF117:BG117)</f>
        <v>#VALUE!</v>
      </c>
      <c r="BI117" s="62" t="e">
        <f t="shared" ref="BI117:BI125" si="267">IF(BH117=0,0,IF(BH117&lt;BI116,BH117,BI116))</f>
        <v>#VALUE!</v>
      </c>
      <c r="BJ117" s="83" t="e">
        <f>IF(H117+Q117+Z117+AI117+AR117+BA117+AZ117+AQ117+AH117+Y117+P117+G117&gt;0,0,IF((BH117-BI117)&gt;=$G$4+$P$4+$Y$4+$AH$4+$AQ$4+$AZ$4+Summary!$P$8,$G$4+$P$4+$Y$4+$AH$4+$AQ$4+$AZ$4+Summary!$P$8,BH117-BI117))</f>
        <v>#VALUE!</v>
      </c>
      <c r="BK117" s="62" t="e">
        <f t="shared" si="224"/>
        <v>#VALUE!</v>
      </c>
      <c r="BM117" s="44">
        <f t="shared" si="144"/>
        <v>112</v>
      </c>
      <c r="BN117" s="58">
        <f t="shared" si="177"/>
        <v>47696</v>
      </c>
      <c r="BO117" s="62" t="e">
        <f t="shared" si="240"/>
        <v>#VALUE!</v>
      </c>
      <c r="BP117" s="62">
        <f t="shared" ref="BP117:BP125" si="268">IF($BR$3="",0,BO117*$BR$3/12)</f>
        <v>0</v>
      </c>
      <c r="BQ117" s="62" t="e">
        <f t="shared" ref="BQ117:BQ125" si="269">SUM(BO117:BP117)</f>
        <v>#VALUE!</v>
      </c>
      <c r="BR117" s="62" t="e">
        <f t="shared" ref="BR117:BR125" si="270">IF(BQ117=0,0,IF(BQ117&lt;BR116,BQ117,BR116))</f>
        <v>#VALUE!</v>
      </c>
      <c r="BS117" s="83" t="e">
        <f>IF(H117+Q117+Z117+AI117+AR117+BA117+BJ117+BI117+AZ117+AQ117+AH117+Y117+P117+G117&gt;0,0,IF((BQ117-BR117)&gt;=$G$4+$P$4+$Y$4+$AH$4+$AQ$4+$AZ$4+$BI$4+Summary!$P$8,$G$4+$P$4+$Y$4+$AH$4+$AQ$4+$AZ$4+$BI$4+Summary!$P$8,BQ117-BR117))</f>
        <v>#VALUE!</v>
      </c>
      <c r="BT117" s="62" t="e">
        <f t="shared" si="225"/>
        <v>#VALUE!</v>
      </c>
      <c r="BV117" s="44">
        <f t="shared" si="148"/>
        <v>112</v>
      </c>
      <c r="BW117" s="58">
        <f t="shared" si="179"/>
        <v>47696</v>
      </c>
      <c r="BX117" s="62" t="e">
        <f t="shared" si="241"/>
        <v>#VALUE!</v>
      </c>
      <c r="BY117" s="62">
        <f t="shared" ref="BY117:BY125" si="271">IF($CA$3="",0,BX117*$CA$3/12)</f>
        <v>0</v>
      </c>
      <c r="BZ117" s="62" t="e">
        <f t="shared" ref="BZ117:BZ125" si="272">SUM(BX117:BY117)</f>
        <v>#VALUE!</v>
      </c>
      <c r="CA117" s="62" t="e">
        <f t="shared" ref="CA117:CA125" si="273">IF(BZ117=0,0,IF(BZ117&lt;CA116,BZ117,CA116))</f>
        <v>#VALUE!</v>
      </c>
      <c r="CB117" s="83" t="e">
        <f>IF(H117+Q117+Z117+AI117+AR117+BA117+BJ117+BS117+BR117+BI117+AZ117+AQ117+AH117+Y117+P117+G117&gt;0,0,IF((BZ117-CA117)&gt;=$G$4+$P$4+$Y$4+$AH$4+$AQ$4+$AZ$4+$BI$4+$BR$4+Summary!$P$8,$G$4+$P$4+$Y$4+$AH$4+$AQ$4+$AZ$4+$BI$4+$BR$4+Summary!$P$8,BZ117-CA117))</f>
        <v>#VALUE!</v>
      </c>
      <c r="CC117" s="62" t="e">
        <f t="shared" si="226"/>
        <v>#VALUE!</v>
      </c>
      <c r="CE117" s="44">
        <f t="shared" si="152"/>
        <v>112</v>
      </c>
      <c r="CF117" s="58">
        <f t="shared" si="181"/>
        <v>47696</v>
      </c>
      <c r="CG117" s="62" t="e">
        <f t="shared" si="242"/>
        <v>#VALUE!</v>
      </c>
      <c r="CH117" s="62">
        <f t="shared" ref="CH117:CH125" si="274">IF($CJ$3="",0,CG117*$CJ$3/12)</f>
        <v>0</v>
      </c>
      <c r="CI117" s="62" t="e">
        <f t="shared" ref="CI117:CI125" si="275">SUM(CG117:CH117)</f>
        <v>#VALUE!</v>
      </c>
      <c r="CJ117" s="62" t="e">
        <f t="shared" ref="CJ117:CJ125" si="276">IF(CI117=0,0,IF(CI117&lt;CJ116,CI117,CJ116))</f>
        <v>#VALUE!</v>
      </c>
      <c r="CK117" s="83" t="e">
        <f>IF(H117+Q117+Z117+AI117+AR117+BA117+BJ117+BS117+CB117+CA117+BR117+BI117+AZ117+AQ117+AH117+Y117+P117+G117&gt;0,0,IF((CI117-CJ117)&gt;=$G$4+$P$4+$Y$4+$AH$4+$AQ$4+$AZ$4+$BI$4+$BR$4+$CA$4+Summary!$P$8,$G$4+$P$4+$Y$4+$AH$4+$AQ$4+$AZ$4+$BI$4+$BR$4+$CA$4+Summary!$P$8,CI117-CJ117))</f>
        <v>#VALUE!</v>
      </c>
      <c r="CL117" s="62" t="e">
        <f t="shared" si="227"/>
        <v>#VALUE!</v>
      </c>
      <c r="CN117" s="44">
        <f t="shared" si="156"/>
        <v>112</v>
      </c>
      <c r="CO117" s="58">
        <f t="shared" si="183"/>
        <v>47696</v>
      </c>
      <c r="CP117" s="62" t="e">
        <f t="shared" si="228"/>
        <v>#VALUE!</v>
      </c>
      <c r="CQ117" s="62">
        <f t="shared" si="229"/>
        <v>0</v>
      </c>
      <c r="CR117" s="62" t="e">
        <f t="shared" si="230"/>
        <v>#VALUE!</v>
      </c>
      <c r="CS117" s="62" t="e">
        <f t="shared" si="231"/>
        <v>#VALUE!</v>
      </c>
      <c r="CT117" s="62" t="e">
        <f t="shared" si="232"/>
        <v>#VALUE!</v>
      </c>
      <c r="CU117" s="62" t="e">
        <f t="shared" si="233"/>
        <v>#VALUE!</v>
      </c>
      <c r="CV117" s="84">
        <f t="shared" ref="CV117:CV125" si="277">CO117</f>
        <v>47696</v>
      </c>
    </row>
    <row r="118" spans="2:100" ht="20" customHeight="1" thickBot="1" x14ac:dyDescent="0.25">
      <c r="B118" s="44">
        <f t="shared" si="243"/>
        <v>113</v>
      </c>
      <c r="C118" s="58">
        <f t="shared" si="160"/>
        <v>47727</v>
      </c>
      <c r="D118" s="62">
        <f t="shared" si="244"/>
        <v>0</v>
      </c>
      <c r="E118" s="62">
        <f t="shared" si="245"/>
        <v>0</v>
      </c>
      <c r="F118" s="62">
        <f t="shared" si="246"/>
        <v>0</v>
      </c>
      <c r="G118" s="62">
        <f t="shared" si="247"/>
        <v>0</v>
      </c>
      <c r="H118" s="83">
        <f t="shared" si="248"/>
        <v>0</v>
      </c>
      <c r="I118" s="62">
        <f t="shared" si="249"/>
        <v>0</v>
      </c>
      <c r="K118" s="44">
        <f t="shared" si="159"/>
        <v>113</v>
      </c>
      <c r="L118" s="58">
        <f t="shared" si="165"/>
        <v>47727</v>
      </c>
      <c r="M118" s="62">
        <f t="shared" si="234"/>
        <v>0</v>
      </c>
      <c r="N118" s="62">
        <f t="shared" si="250"/>
        <v>0</v>
      </c>
      <c r="O118" s="62">
        <f t="shared" si="251"/>
        <v>0</v>
      </c>
      <c r="P118" s="62">
        <f t="shared" si="252"/>
        <v>0</v>
      </c>
      <c r="Q118" s="83">
        <f>IF(H118+G118&gt;0,0,IF((O118-P118)&gt;=$G$4+Summary!$P$8,$G$4+Summary!$P$8,O118-P118))</f>
        <v>0</v>
      </c>
      <c r="R118" s="62">
        <f t="shared" si="219"/>
        <v>0</v>
      </c>
      <c r="T118" s="44">
        <f t="shared" si="124"/>
        <v>113</v>
      </c>
      <c r="U118" s="58">
        <f t="shared" si="167"/>
        <v>47727</v>
      </c>
      <c r="V118" s="62">
        <f t="shared" si="235"/>
        <v>0</v>
      </c>
      <c r="W118" s="62">
        <f t="shared" si="253"/>
        <v>0</v>
      </c>
      <c r="X118" s="62">
        <f t="shared" si="254"/>
        <v>0</v>
      </c>
      <c r="Y118" s="62">
        <f t="shared" si="255"/>
        <v>0</v>
      </c>
      <c r="Z118" s="83">
        <f>IF(H118+Q118+P118+G118&gt;0,0,IF((X118-Y118)&gt;=$G$4+$P$4+Summary!$P$8,$G$4+$P$4+Summary!$P$8,X118-Y118))</f>
        <v>0</v>
      </c>
      <c r="AA118" s="62">
        <f t="shared" si="220"/>
        <v>0</v>
      </c>
      <c r="AC118" s="44">
        <f t="shared" si="128"/>
        <v>113</v>
      </c>
      <c r="AD118" s="58">
        <f t="shared" si="169"/>
        <v>47727</v>
      </c>
      <c r="AE118" s="62">
        <f t="shared" si="236"/>
        <v>0</v>
      </c>
      <c r="AF118" s="62">
        <f t="shared" si="256"/>
        <v>0</v>
      </c>
      <c r="AG118" s="62">
        <f t="shared" si="257"/>
        <v>0</v>
      </c>
      <c r="AH118" s="62">
        <f t="shared" si="258"/>
        <v>0</v>
      </c>
      <c r="AI118" s="83">
        <f>IF(H118+Q118+Z118+Y118+P118+G118&gt;0,0,IF((AG118-AH118)&gt;=$G$4+$P$4+$Y$4+Summary!$P$8,$G$4+$P$4+$Y$4+Summary!$P$8,AG118-AH118))</f>
        <v>0</v>
      </c>
      <c r="AJ118" s="62">
        <f t="shared" si="221"/>
        <v>0</v>
      </c>
      <c r="AL118" s="44">
        <f t="shared" si="132"/>
        <v>113</v>
      </c>
      <c r="AM118" s="58">
        <f t="shared" si="171"/>
        <v>47727</v>
      </c>
      <c r="AN118" s="62">
        <f t="shared" si="237"/>
        <v>0</v>
      </c>
      <c r="AO118" s="62">
        <f t="shared" si="259"/>
        <v>0</v>
      </c>
      <c r="AP118" s="62">
        <f t="shared" si="260"/>
        <v>0</v>
      </c>
      <c r="AQ118" s="62">
        <f t="shared" si="261"/>
        <v>0</v>
      </c>
      <c r="AR118" s="83">
        <f>IF(H118+Q118+Z118+AI118+AH118+Y118+P118+G118&gt;0,0,IF((AP118-AQ118)&gt;=$G$4+$P$4+$Y$4+$AH$4+Summary!$P$8,$G$4+$P$4+$Y$4+$AH$4+Summary!$P$8,AP118-AQ118))</f>
        <v>0</v>
      </c>
      <c r="AS118" s="62">
        <f t="shared" si="222"/>
        <v>0</v>
      </c>
      <c r="AU118" s="44">
        <f t="shared" si="136"/>
        <v>113</v>
      </c>
      <c r="AV118" s="58">
        <f t="shared" si="173"/>
        <v>47727</v>
      </c>
      <c r="AW118" s="62">
        <f t="shared" si="238"/>
        <v>0</v>
      </c>
      <c r="AX118" s="62">
        <f t="shared" si="262"/>
        <v>0</v>
      </c>
      <c r="AY118" s="62">
        <f t="shared" si="263"/>
        <v>0</v>
      </c>
      <c r="AZ118" s="62">
        <f t="shared" si="264"/>
        <v>0</v>
      </c>
      <c r="BA118" s="83">
        <f>IF(H118+Q118+Z118+AI118+AR118+AQ118+AH118+Y118+P118+G118&gt;0,0,IF((AY118-AZ118)&gt;=$G$4+$P$4+$Y$4+$AH$4+$AQ$4+Summary!$P$8,$G$4+$P$4+$Y$4+$AH$4+$AQ$4+Summary!$P$8,AY118-AZ118))</f>
        <v>0</v>
      </c>
      <c r="BB118" s="62">
        <f t="shared" si="223"/>
        <v>0</v>
      </c>
      <c r="BD118" s="44">
        <f t="shared" si="140"/>
        <v>113</v>
      </c>
      <c r="BE118" s="58">
        <f t="shared" si="175"/>
        <v>47727</v>
      </c>
      <c r="BF118" s="62" t="e">
        <f t="shared" si="239"/>
        <v>#VALUE!</v>
      </c>
      <c r="BG118" s="62">
        <f t="shared" si="265"/>
        <v>0</v>
      </c>
      <c r="BH118" s="62" t="e">
        <f t="shared" si="266"/>
        <v>#VALUE!</v>
      </c>
      <c r="BI118" s="62" t="e">
        <f t="shared" si="267"/>
        <v>#VALUE!</v>
      </c>
      <c r="BJ118" s="83" t="e">
        <f>IF(H118+Q118+Z118+AI118+AR118+BA118+AZ118+AQ118+AH118+Y118+P118+G118&gt;0,0,IF((BH118-BI118)&gt;=$G$4+$P$4+$Y$4+$AH$4+$AQ$4+$AZ$4+Summary!$P$8,$G$4+$P$4+$Y$4+$AH$4+$AQ$4+$AZ$4+Summary!$P$8,BH118-BI118))</f>
        <v>#VALUE!</v>
      </c>
      <c r="BK118" s="62" t="e">
        <f t="shared" si="224"/>
        <v>#VALUE!</v>
      </c>
      <c r="BM118" s="44">
        <f t="shared" si="144"/>
        <v>113</v>
      </c>
      <c r="BN118" s="58">
        <f t="shared" si="177"/>
        <v>47727</v>
      </c>
      <c r="BO118" s="62" t="e">
        <f t="shared" si="240"/>
        <v>#VALUE!</v>
      </c>
      <c r="BP118" s="62">
        <f t="shared" si="268"/>
        <v>0</v>
      </c>
      <c r="BQ118" s="62" t="e">
        <f t="shared" si="269"/>
        <v>#VALUE!</v>
      </c>
      <c r="BR118" s="62" t="e">
        <f t="shared" si="270"/>
        <v>#VALUE!</v>
      </c>
      <c r="BS118" s="83" t="e">
        <f>IF(H118+Q118+Z118+AI118+AR118+BA118+BJ118+BI118+AZ118+AQ118+AH118+Y118+P118+G118&gt;0,0,IF((BQ118-BR118)&gt;=$G$4+$P$4+$Y$4+$AH$4+$AQ$4+$AZ$4+$BI$4+Summary!$P$8,$G$4+$P$4+$Y$4+$AH$4+$AQ$4+$AZ$4+$BI$4+Summary!$P$8,BQ118-BR118))</f>
        <v>#VALUE!</v>
      </c>
      <c r="BT118" s="62" t="e">
        <f t="shared" si="225"/>
        <v>#VALUE!</v>
      </c>
      <c r="BV118" s="44">
        <f t="shared" si="148"/>
        <v>113</v>
      </c>
      <c r="BW118" s="58">
        <f t="shared" si="179"/>
        <v>47727</v>
      </c>
      <c r="BX118" s="62" t="e">
        <f t="shared" si="241"/>
        <v>#VALUE!</v>
      </c>
      <c r="BY118" s="62">
        <f t="shared" si="271"/>
        <v>0</v>
      </c>
      <c r="BZ118" s="62" t="e">
        <f t="shared" si="272"/>
        <v>#VALUE!</v>
      </c>
      <c r="CA118" s="62" t="e">
        <f t="shared" si="273"/>
        <v>#VALUE!</v>
      </c>
      <c r="CB118" s="83" t="e">
        <f>IF(H118+Q118+Z118+AI118+AR118+BA118+BJ118+BS118+BR118+BI118+AZ118+AQ118+AH118+Y118+P118+G118&gt;0,0,IF((BZ118-CA118)&gt;=$G$4+$P$4+$Y$4+$AH$4+$AQ$4+$AZ$4+$BI$4+$BR$4+Summary!$P$8,$G$4+$P$4+$Y$4+$AH$4+$AQ$4+$AZ$4+$BI$4+$BR$4+Summary!$P$8,BZ118-CA118))</f>
        <v>#VALUE!</v>
      </c>
      <c r="CC118" s="62" t="e">
        <f t="shared" si="226"/>
        <v>#VALUE!</v>
      </c>
      <c r="CE118" s="44">
        <f t="shared" si="152"/>
        <v>113</v>
      </c>
      <c r="CF118" s="58">
        <f t="shared" si="181"/>
        <v>47727</v>
      </c>
      <c r="CG118" s="62" t="e">
        <f t="shared" si="242"/>
        <v>#VALUE!</v>
      </c>
      <c r="CH118" s="62">
        <f t="shared" si="274"/>
        <v>0</v>
      </c>
      <c r="CI118" s="62" t="e">
        <f t="shared" si="275"/>
        <v>#VALUE!</v>
      </c>
      <c r="CJ118" s="62" t="e">
        <f t="shared" si="276"/>
        <v>#VALUE!</v>
      </c>
      <c r="CK118" s="83" t="e">
        <f>IF(H118+Q118+Z118+AI118+AR118+BA118+BJ118+BS118+CB118+CA118+BR118+BI118+AZ118+AQ118+AH118+Y118+P118+G118&gt;0,0,IF((CI118-CJ118)&gt;=$G$4+$P$4+$Y$4+$AH$4+$AQ$4+$AZ$4+$BI$4+$BR$4+$CA$4+Summary!$P$8,$G$4+$P$4+$Y$4+$AH$4+$AQ$4+$AZ$4+$BI$4+$BR$4+$CA$4+Summary!$P$8,CI118-CJ118))</f>
        <v>#VALUE!</v>
      </c>
      <c r="CL118" s="62" t="e">
        <f t="shared" si="227"/>
        <v>#VALUE!</v>
      </c>
      <c r="CN118" s="44">
        <f t="shared" si="156"/>
        <v>113</v>
      </c>
      <c r="CO118" s="58">
        <f t="shared" si="183"/>
        <v>47727</v>
      </c>
      <c r="CP118" s="62" t="e">
        <f t="shared" si="228"/>
        <v>#VALUE!</v>
      </c>
      <c r="CQ118" s="62">
        <f t="shared" si="229"/>
        <v>0</v>
      </c>
      <c r="CR118" s="62" t="e">
        <f t="shared" si="230"/>
        <v>#VALUE!</v>
      </c>
      <c r="CS118" s="62" t="e">
        <f t="shared" si="231"/>
        <v>#VALUE!</v>
      </c>
      <c r="CT118" s="62" t="e">
        <f t="shared" si="232"/>
        <v>#VALUE!</v>
      </c>
      <c r="CU118" s="62" t="e">
        <f t="shared" si="233"/>
        <v>#VALUE!</v>
      </c>
      <c r="CV118" s="84">
        <f t="shared" si="277"/>
        <v>47727</v>
      </c>
    </row>
    <row r="119" spans="2:100" ht="20" customHeight="1" thickBot="1" x14ac:dyDescent="0.25">
      <c r="B119" s="44">
        <f t="shared" si="243"/>
        <v>114</v>
      </c>
      <c r="C119" s="58">
        <f t="shared" si="160"/>
        <v>47757</v>
      </c>
      <c r="D119" s="62">
        <f t="shared" si="244"/>
        <v>0</v>
      </c>
      <c r="E119" s="62">
        <f t="shared" si="245"/>
        <v>0</v>
      </c>
      <c r="F119" s="62">
        <f t="shared" si="246"/>
        <v>0</v>
      </c>
      <c r="G119" s="62">
        <f t="shared" si="247"/>
        <v>0</v>
      </c>
      <c r="H119" s="83">
        <f t="shared" si="248"/>
        <v>0</v>
      </c>
      <c r="I119" s="62">
        <f t="shared" si="249"/>
        <v>0</v>
      </c>
      <c r="K119" s="44">
        <f t="shared" si="159"/>
        <v>114</v>
      </c>
      <c r="L119" s="58">
        <f t="shared" si="165"/>
        <v>47757</v>
      </c>
      <c r="M119" s="62">
        <f t="shared" si="234"/>
        <v>0</v>
      </c>
      <c r="N119" s="62">
        <f t="shared" si="250"/>
        <v>0</v>
      </c>
      <c r="O119" s="62">
        <f t="shared" si="251"/>
        <v>0</v>
      </c>
      <c r="P119" s="62">
        <f t="shared" si="252"/>
        <v>0</v>
      </c>
      <c r="Q119" s="83">
        <f>IF(H119+G119&gt;0,0,IF((O119-P119)&gt;=$G$4+Summary!$P$8,$G$4+Summary!$P$8,O119-P119))</f>
        <v>0</v>
      </c>
      <c r="R119" s="62">
        <f t="shared" si="219"/>
        <v>0</v>
      </c>
      <c r="T119" s="44">
        <f t="shared" si="124"/>
        <v>114</v>
      </c>
      <c r="U119" s="58">
        <f t="shared" si="167"/>
        <v>47757</v>
      </c>
      <c r="V119" s="62">
        <f t="shared" si="235"/>
        <v>0</v>
      </c>
      <c r="W119" s="62">
        <f t="shared" si="253"/>
        <v>0</v>
      </c>
      <c r="X119" s="62">
        <f t="shared" si="254"/>
        <v>0</v>
      </c>
      <c r="Y119" s="62">
        <f t="shared" si="255"/>
        <v>0</v>
      </c>
      <c r="Z119" s="83">
        <f>IF(H119+Q119+P119+G119&gt;0,0,IF((X119-Y119)&gt;=$G$4+$P$4+Summary!$P$8,$G$4+$P$4+Summary!$P$8,X119-Y119))</f>
        <v>0</v>
      </c>
      <c r="AA119" s="62">
        <f t="shared" si="220"/>
        <v>0</v>
      </c>
      <c r="AC119" s="44">
        <f t="shared" si="128"/>
        <v>114</v>
      </c>
      <c r="AD119" s="58">
        <f t="shared" si="169"/>
        <v>47757</v>
      </c>
      <c r="AE119" s="62">
        <f t="shared" si="236"/>
        <v>0</v>
      </c>
      <c r="AF119" s="62">
        <f t="shared" si="256"/>
        <v>0</v>
      </c>
      <c r="AG119" s="62">
        <f t="shared" si="257"/>
        <v>0</v>
      </c>
      <c r="AH119" s="62">
        <f t="shared" si="258"/>
        <v>0</v>
      </c>
      <c r="AI119" s="83">
        <f>IF(H119+Q119+Z119+Y119+P119+G119&gt;0,0,IF((AG119-AH119)&gt;=$G$4+$P$4+$Y$4+Summary!$P$8,$G$4+$P$4+$Y$4+Summary!$P$8,AG119-AH119))</f>
        <v>0</v>
      </c>
      <c r="AJ119" s="62">
        <f t="shared" si="221"/>
        <v>0</v>
      </c>
      <c r="AL119" s="44">
        <f t="shared" si="132"/>
        <v>114</v>
      </c>
      <c r="AM119" s="58">
        <f t="shared" si="171"/>
        <v>47757</v>
      </c>
      <c r="AN119" s="62">
        <f t="shared" si="237"/>
        <v>0</v>
      </c>
      <c r="AO119" s="62">
        <f t="shared" si="259"/>
        <v>0</v>
      </c>
      <c r="AP119" s="62">
        <f t="shared" si="260"/>
        <v>0</v>
      </c>
      <c r="AQ119" s="62">
        <f t="shared" si="261"/>
        <v>0</v>
      </c>
      <c r="AR119" s="83">
        <f>IF(H119+Q119+Z119+AI119+AH119+Y119+P119+G119&gt;0,0,IF((AP119-AQ119)&gt;=$G$4+$P$4+$Y$4+$AH$4+Summary!$P$8,$G$4+$P$4+$Y$4+$AH$4+Summary!$P$8,AP119-AQ119))</f>
        <v>0</v>
      </c>
      <c r="AS119" s="62">
        <f t="shared" si="222"/>
        <v>0</v>
      </c>
      <c r="AU119" s="44">
        <f t="shared" si="136"/>
        <v>114</v>
      </c>
      <c r="AV119" s="58">
        <f t="shared" si="173"/>
        <v>47757</v>
      </c>
      <c r="AW119" s="62">
        <f t="shared" si="238"/>
        <v>0</v>
      </c>
      <c r="AX119" s="62">
        <f t="shared" si="262"/>
        <v>0</v>
      </c>
      <c r="AY119" s="62">
        <f t="shared" si="263"/>
        <v>0</v>
      </c>
      <c r="AZ119" s="62">
        <f t="shared" si="264"/>
        <v>0</v>
      </c>
      <c r="BA119" s="83">
        <f>IF(H119+Q119+Z119+AI119+AR119+AQ119+AH119+Y119+P119+G119&gt;0,0,IF((AY119-AZ119)&gt;=$G$4+$P$4+$Y$4+$AH$4+$AQ$4+Summary!$P$8,$G$4+$P$4+$Y$4+$AH$4+$AQ$4+Summary!$P$8,AY119-AZ119))</f>
        <v>0</v>
      </c>
      <c r="BB119" s="62">
        <f t="shared" si="223"/>
        <v>0</v>
      </c>
      <c r="BD119" s="44">
        <f t="shared" si="140"/>
        <v>114</v>
      </c>
      <c r="BE119" s="58">
        <f t="shared" si="175"/>
        <v>47757</v>
      </c>
      <c r="BF119" s="62" t="e">
        <f t="shared" si="239"/>
        <v>#VALUE!</v>
      </c>
      <c r="BG119" s="62">
        <f t="shared" si="265"/>
        <v>0</v>
      </c>
      <c r="BH119" s="62" t="e">
        <f t="shared" si="266"/>
        <v>#VALUE!</v>
      </c>
      <c r="BI119" s="62" t="e">
        <f t="shared" si="267"/>
        <v>#VALUE!</v>
      </c>
      <c r="BJ119" s="83" t="e">
        <f>IF(H119+Q119+Z119+AI119+AR119+BA119+AZ119+AQ119+AH119+Y119+P119+G119&gt;0,0,IF((BH119-BI119)&gt;=$G$4+$P$4+$Y$4+$AH$4+$AQ$4+$AZ$4+Summary!$P$8,$G$4+$P$4+$Y$4+$AH$4+$AQ$4+$AZ$4+Summary!$P$8,BH119-BI119))</f>
        <v>#VALUE!</v>
      </c>
      <c r="BK119" s="62" t="e">
        <f t="shared" si="224"/>
        <v>#VALUE!</v>
      </c>
      <c r="BM119" s="44">
        <f t="shared" si="144"/>
        <v>114</v>
      </c>
      <c r="BN119" s="58">
        <f t="shared" si="177"/>
        <v>47757</v>
      </c>
      <c r="BO119" s="62" t="e">
        <f t="shared" si="240"/>
        <v>#VALUE!</v>
      </c>
      <c r="BP119" s="62">
        <f t="shared" si="268"/>
        <v>0</v>
      </c>
      <c r="BQ119" s="62" t="e">
        <f t="shared" si="269"/>
        <v>#VALUE!</v>
      </c>
      <c r="BR119" s="62" t="e">
        <f t="shared" si="270"/>
        <v>#VALUE!</v>
      </c>
      <c r="BS119" s="83" t="e">
        <f>IF(H119+Q119+Z119+AI119+AR119+BA119+BJ119+BI119+AZ119+AQ119+AH119+Y119+P119+G119&gt;0,0,IF((BQ119-BR119)&gt;=$G$4+$P$4+$Y$4+$AH$4+$AQ$4+$AZ$4+$BI$4+Summary!$P$8,$G$4+$P$4+$Y$4+$AH$4+$AQ$4+$AZ$4+$BI$4+Summary!$P$8,BQ119-BR119))</f>
        <v>#VALUE!</v>
      </c>
      <c r="BT119" s="62" t="e">
        <f t="shared" si="225"/>
        <v>#VALUE!</v>
      </c>
      <c r="BV119" s="44">
        <f t="shared" si="148"/>
        <v>114</v>
      </c>
      <c r="BW119" s="58">
        <f t="shared" si="179"/>
        <v>47757</v>
      </c>
      <c r="BX119" s="62" t="e">
        <f t="shared" si="241"/>
        <v>#VALUE!</v>
      </c>
      <c r="BY119" s="62">
        <f t="shared" si="271"/>
        <v>0</v>
      </c>
      <c r="BZ119" s="62" t="e">
        <f t="shared" si="272"/>
        <v>#VALUE!</v>
      </c>
      <c r="CA119" s="62" t="e">
        <f t="shared" si="273"/>
        <v>#VALUE!</v>
      </c>
      <c r="CB119" s="83" t="e">
        <f>IF(H119+Q119+Z119+AI119+AR119+BA119+BJ119+BS119+BR119+BI119+AZ119+AQ119+AH119+Y119+P119+G119&gt;0,0,IF((BZ119-CA119)&gt;=$G$4+$P$4+$Y$4+$AH$4+$AQ$4+$AZ$4+$BI$4+$BR$4+Summary!$P$8,$G$4+$P$4+$Y$4+$AH$4+$AQ$4+$AZ$4+$BI$4+$BR$4+Summary!$P$8,BZ119-CA119))</f>
        <v>#VALUE!</v>
      </c>
      <c r="CC119" s="62" t="e">
        <f t="shared" si="226"/>
        <v>#VALUE!</v>
      </c>
      <c r="CE119" s="44">
        <f t="shared" si="152"/>
        <v>114</v>
      </c>
      <c r="CF119" s="58">
        <f t="shared" si="181"/>
        <v>47757</v>
      </c>
      <c r="CG119" s="62" t="e">
        <f t="shared" si="242"/>
        <v>#VALUE!</v>
      </c>
      <c r="CH119" s="62">
        <f t="shared" si="274"/>
        <v>0</v>
      </c>
      <c r="CI119" s="62" t="e">
        <f t="shared" si="275"/>
        <v>#VALUE!</v>
      </c>
      <c r="CJ119" s="62" t="e">
        <f t="shared" si="276"/>
        <v>#VALUE!</v>
      </c>
      <c r="CK119" s="83" t="e">
        <f>IF(H119+Q119+Z119+AI119+AR119+BA119+BJ119+BS119+CB119+CA119+BR119+BI119+AZ119+AQ119+AH119+Y119+P119+G119&gt;0,0,IF((CI119-CJ119)&gt;=$G$4+$P$4+$Y$4+$AH$4+$AQ$4+$AZ$4+$BI$4+$BR$4+$CA$4+Summary!$P$8,$G$4+$P$4+$Y$4+$AH$4+$AQ$4+$AZ$4+$BI$4+$BR$4+$CA$4+Summary!$P$8,CI119-CJ119))</f>
        <v>#VALUE!</v>
      </c>
      <c r="CL119" s="62" t="e">
        <f t="shared" si="227"/>
        <v>#VALUE!</v>
      </c>
      <c r="CN119" s="44">
        <f t="shared" si="156"/>
        <v>114</v>
      </c>
      <c r="CO119" s="58">
        <f t="shared" si="183"/>
        <v>47757</v>
      </c>
      <c r="CP119" s="62" t="e">
        <f t="shared" si="228"/>
        <v>#VALUE!</v>
      </c>
      <c r="CQ119" s="62">
        <f t="shared" si="229"/>
        <v>0</v>
      </c>
      <c r="CR119" s="62" t="e">
        <f t="shared" si="230"/>
        <v>#VALUE!</v>
      </c>
      <c r="CS119" s="62" t="e">
        <f t="shared" si="231"/>
        <v>#VALUE!</v>
      </c>
      <c r="CT119" s="62" t="e">
        <f t="shared" si="232"/>
        <v>#VALUE!</v>
      </c>
      <c r="CU119" s="62" t="e">
        <f t="shared" si="233"/>
        <v>#VALUE!</v>
      </c>
      <c r="CV119" s="84">
        <f t="shared" si="277"/>
        <v>47757</v>
      </c>
    </row>
    <row r="120" spans="2:100" ht="20" customHeight="1" thickBot="1" x14ac:dyDescent="0.25">
      <c r="B120" s="44">
        <f t="shared" si="243"/>
        <v>115</v>
      </c>
      <c r="C120" s="58">
        <f t="shared" si="160"/>
        <v>47788</v>
      </c>
      <c r="D120" s="62">
        <f t="shared" si="244"/>
        <v>0</v>
      </c>
      <c r="E120" s="62">
        <f t="shared" si="245"/>
        <v>0</v>
      </c>
      <c r="F120" s="62">
        <f t="shared" si="246"/>
        <v>0</v>
      </c>
      <c r="G120" s="62">
        <f t="shared" si="247"/>
        <v>0</v>
      </c>
      <c r="H120" s="83">
        <f t="shared" si="248"/>
        <v>0</v>
      </c>
      <c r="I120" s="62">
        <f t="shared" si="249"/>
        <v>0</v>
      </c>
      <c r="K120" s="44">
        <f t="shared" si="159"/>
        <v>115</v>
      </c>
      <c r="L120" s="58">
        <f t="shared" si="165"/>
        <v>47788</v>
      </c>
      <c r="M120" s="62">
        <f t="shared" si="234"/>
        <v>0</v>
      </c>
      <c r="N120" s="62">
        <f t="shared" si="250"/>
        <v>0</v>
      </c>
      <c r="O120" s="62">
        <f t="shared" si="251"/>
        <v>0</v>
      </c>
      <c r="P120" s="62">
        <f t="shared" si="252"/>
        <v>0</v>
      </c>
      <c r="Q120" s="83">
        <f>IF(H120+G120&gt;0,0,IF((O120-P120)&gt;=$G$4+Summary!$P$8,$G$4+Summary!$P$8,O120-P120))</f>
        <v>0</v>
      </c>
      <c r="R120" s="62">
        <f t="shared" si="219"/>
        <v>0</v>
      </c>
      <c r="T120" s="44">
        <f t="shared" si="124"/>
        <v>115</v>
      </c>
      <c r="U120" s="58">
        <f t="shared" si="167"/>
        <v>47788</v>
      </c>
      <c r="V120" s="62">
        <f t="shared" si="235"/>
        <v>0</v>
      </c>
      <c r="W120" s="62">
        <f t="shared" si="253"/>
        <v>0</v>
      </c>
      <c r="X120" s="62">
        <f t="shared" si="254"/>
        <v>0</v>
      </c>
      <c r="Y120" s="62">
        <f t="shared" si="255"/>
        <v>0</v>
      </c>
      <c r="Z120" s="83">
        <f>IF(H120+Q120+P120+G120&gt;0,0,IF((X120-Y120)&gt;=$G$4+$P$4+Summary!$P$8,$G$4+$P$4+Summary!$P$8,X120-Y120))</f>
        <v>0</v>
      </c>
      <c r="AA120" s="62">
        <f t="shared" si="220"/>
        <v>0</v>
      </c>
      <c r="AC120" s="44">
        <f t="shared" si="128"/>
        <v>115</v>
      </c>
      <c r="AD120" s="58">
        <f t="shared" si="169"/>
        <v>47788</v>
      </c>
      <c r="AE120" s="62">
        <f t="shared" si="236"/>
        <v>0</v>
      </c>
      <c r="AF120" s="62">
        <f t="shared" si="256"/>
        <v>0</v>
      </c>
      <c r="AG120" s="62">
        <f t="shared" si="257"/>
        <v>0</v>
      </c>
      <c r="AH120" s="62">
        <f t="shared" si="258"/>
        <v>0</v>
      </c>
      <c r="AI120" s="83">
        <f>IF(H120+Q120+Z120+Y120+P120+G120&gt;0,0,IF((AG120-AH120)&gt;=$G$4+$P$4+$Y$4+Summary!$P$8,$G$4+$P$4+$Y$4+Summary!$P$8,AG120-AH120))</f>
        <v>0</v>
      </c>
      <c r="AJ120" s="62">
        <f t="shared" si="221"/>
        <v>0</v>
      </c>
      <c r="AL120" s="44">
        <f t="shared" si="132"/>
        <v>115</v>
      </c>
      <c r="AM120" s="58">
        <f t="shared" si="171"/>
        <v>47788</v>
      </c>
      <c r="AN120" s="62">
        <f t="shared" si="237"/>
        <v>0</v>
      </c>
      <c r="AO120" s="62">
        <f t="shared" si="259"/>
        <v>0</v>
      </c>
      <c r="AP120" s="62">
        <f t="shared" si="260"/>
        <v>0</v>
      </c>
      <c r="AQ120" s="62">
        <f t="shared" si="261"/>
        <v>0</v>
      </c>
      <c r="AR120" s="83">
        <f>IF(H120+Q120+Z120+AI120+AH120+Y120+P120+G120&gt;0,0,IF((AP120-AQ120)&gt;=$G$4+$P$4+$Y$4+$AH$4+Summary!$P$8,$G$4+$P$4+$Y$4+$AH$4+Summary!$P$8,AP120-AQ120))</f>
        <v>0</v>
      </c>
      <c r="AS120" s="62">
        <f t="shared" si="222"/>
        <v>0</v>
      </c>
      <c r="AU120" s="44">
        <f t="shared" si="136"/>
        <v>115</v>
      </c>
      <c r="AV120" s="58">
        <f t="shared" si="173"/>
        <v>47788</v>
      </c>
      <c r="AW120" s="62">
        <f t="shared" si="238"/>
        <v>0</v>
      </c>
      <c r="AX120" s="62">
        <f t="shared" si="262"/>
        <v>0</v>
      </c>
      <c r="AY120" s="62">
        <f t="shared" si="263"/>
        <v>0</v>
      </c>
      <c r="AZ120" s="62">
        <f t="shared" si="264"/>
        <v>0</v>
      </c>
      <c r="BA120" s="83">
        <f>IF(H120+Q120+Z120+AI120+AR120+AQ120+AH120+Y120+P120+G120&gt;0,0,IF((AY120-AZ120)&gt;=$G$4+$P$4+$Y$4+$AH$4+$AQ$4+Summary!$P$8,$G$4+$P$4+$Y$4+$AH$4+$AQ$4+Summary!$P$8,AY120-AZ120))</f>
        <v>0</v>
      </c>
      <c r="BB120" s="62">
        <f t="shared" si="223"/>
        <v>0</v>
      </c>
      <c r="BD120" s="44">
        <f t="shared" si="140"/>
        <v>115</v>
      </c>
      <c r="BE120" s="58">
        <f t="shared" si="175"/>
        <v>47788</v>
      </c>
      <c r="BF120" s="62" t="e">
        <f t="shared" si="239"/>
        <v>#VALUE!</v>
      </c>
      <c r="BG120" s="62">
        <f t="shared" si="265"/>
        <v>0</v>
      </c>
      <c r="BH120" s="62" t="e">
        <f t="shared" si="266"/>
        <v>#VALUE!</v>
      </c>
      <c r="BI120" s="62" t="e">
        <f t="shared" si="267"/>
        <v>#VALUE!</v>
      </c>
      <c r="BJ120" s="83" t="e">
        <f>IF(H120+Q120+Z120+AI120+AR120+BA120+AZ120+AQ120+AH120+Y120+P120+G120&gt;0,0,IF((BH120-BI120)&gt;=$G$4+$P$4+$Y$4+$AH$4+$AQ$4+$AZ$4+Summary!$P$8,$G$4+$P$4+$Y$4+$AH$4+$AQ$4+$AZ$4+Summary!$P$8,BH120-BI120))</f>
        <v>#VALUE!</v>
      </c>
      <c r="BK120" s="62" t="e">
        <f t="shared" si="224"/>
        <v>#VALUE!</v>
      </c>
      <c r="BM120" s="44">
        <f t="shared" si="144"/>
        <v>115</v>
      </c>
      <c r="BN120" s="58">
        <f t="shared" si="177"/>
        <v>47788</v>
      </c>
      <c r="BO120" s="62" t="e">
        <f t="shared" si="240"/>
        <v>#VALUE!</v>
      </c>
      <c r="BP120" s="62">
        <f t="shared" si="268"/>
        <v>0</v>
      </c>
      <c r="BQ120" s="62" t="e">
        <f t="shared" si="269"/>
        <v>#VALUE!</v>
      </c>
      <c r="BR120" s="62" t="e">
        <f t="shared" si="270"/>
        <v>#VALUE!</v>
      </c>
      <c r="BS120" s="83" t="e">
        <f>IF(H120+Q120+Z120+AI120+AR120+BA120+BJ120+BI120+AZ120+AQ120+AH120+Y120+P120+G120&gt;0,0,IF((BQ120-BR120)&gt;=$G$4+$P$4+$Y$4+$AH$4+$AQ$4+$AZ$4+$BI$4+Summary!$P$8,$G$4+$P$4+$Y$4+$AH$4+$AQ$4+$AZ$4+$BI$4+Summary!$P$8,BQ120-BR120))</f>
        <v>#VALUE!</v>
      </c>
      <c r="BT120" s="62" t="e">
        <f t="shared" si="225"/>
        <v>#VALUE!</v>
      </c>
      <c r="BV120" s="44">
        <f t="shared" si="148"/>
        <v>115</v>
      </c>
      <c r="BW120" s="58">
        <f t="shared" si="179"/>
        <v>47788</v>
      </c>
      <c r="BX120" s="62" t="e">
        <f t="shared" si="241"/>
        <v>#VALUE!</v>
      </c>
      <c r="BY120" s="62">
        <f t="shared" si="271"/>
        <v>0</v>
      </c>
      <c r="BZ120" s="62" t="e">
        <f t="shared" si="272"/>
        <v>#VALUE!</v>
      </c>
      <c r="CA120" s="62" t="e">
        <f t="shared" si="273"/>
        <v>#VALUE!</v>
      </c>
      <c r="CB120" s="83" t="e">
        <f>IF(H120+Q120+Z120+AI120+AR120+BA120+BJ120+BS120+BR120+BI120+AZ120+AQ120+AH120+Y120+P120+G120&gt;0,0,IF((BZ120-CA120)&gt;=$G$4+$P$4+$Y$4+$AH$4+$AQ$4+$AZ$4+$BI$4+$BR$4+Summary!$P$8,$G$4+$P$4+$Y$4+$AH$4+$AQ$4+$AZ$4+$BI$4+$BR$4+Summary!$P$8,BZ120-CA120))</f>
        <v>#VALUE!</v>
      </c>
      <c r="CC120" s="62" t="e">
        <f t="shared" si="226"/>
        <v>#VALUE!</v>
      </c>
      <c r="CE120" s="44">
        <f t="shared" si="152"/>
        <v>115</v>
      </c>
      <c r="CF120" s="58">
        <f t="shared" si="181"/>
        <v>47788</v>
      </c>
      <c r="CG120" s="62" t="e">
        <f t="shared" si="242"/>
        <v>#VALUE!</v>
      </c>
      <c r="CH120" s="62">
        <f t="shared" si="274"/>
        <v>0</v>
      </c>
      <c r="CI120" s="62" t="e">
        <f t="shared" si="275"/>
        <v>#VALUE!</v>
      </c>
      <c r="CJ120" s="62" t="e">
        <f t="shared" si="276"/>
        <v>#VALUE!</v>
      </c>
      <c r="CK120" s="83" t="e">
        <f>IF(H120+Q120+Z120+AI120+AR120+BA120+BJ120+BS120+CB120+CA120+BR120+BI120+AZ120+AQ120+AH120+Y120+P120+G120&gt;0,0,IF((CI120-CJ120)&gt;=$G$4+$P$4+$Y$4+$AH$4+$AQ$4+$AZ$4+$BI$4+$BR$4+$CA$4+Summary!$P$8,$G$4+$P$4+$Y$4+$AH$4+$AQ$4+$AZ$4+$BI$4+$BR$4+$CA$4+Summary!$P$8,CI120-CJ120))</f>
        <v>#VALUE!</v>
      </c>
      <c r="CL120" s="62" t="e">
        <f t="shared" si="227"/>
        <v>#VALUE!</v>
      </c>
      <c r="CN120" s="44">
        <f t="shared" si="156"/>
        <v>115</v>
      </c>
      <c r="CO120" s="58">
        <f t="shared" si="183"/>
        <v>47788</v>
      </c>
      <c r="CP120" s="62" t="e">
        <f t="shared" si="228"/>
        <v>#VALUE!</v>
      </c>
      <c r="CQ120" s="62">
        <f t="shared" si="229"/>
        <v>0</v>
      </c>
      <c r="CR120" s="62" t="e">
        <f t="shared" si="230"/>
        <v>#VALUE!</v>
      </c>
      <c r="CS120" s="62" t="e">
        <f t="shared" si="231"/>
        <v>#VALUE!</v>
      </c>
      <c r="CT120" s="62" t="e">
        <f t="shared" si="232"/>
        <v>#VALUE!</v>
      </c>
      <c r="CU120" s="62" t="e">
        <f t="shared" si="233"/>
        <v>#VALUE!</v>
      </c>
      <c r="CV120" s="84">
        <f t="shared" si="277"/>
        <v>47788</v>
      </c>
    </row>
    <row r="121" spans="2:100" ht="20" customHeight="1" thickBot="1" x14ac:dyDescent="0.25">
      <c r="B121" s="44">
        <f t="shared" si="243"/>
        <v>116</v>
      </c>
      <c r="C121" s="58">
        <f t="shared" si="160"/>
        <v>47818</v>
      </c>
      <c r="D121" s="62">
        <f t="shared" si="244"/>
        <v>0</v>
      </c>
      <c r="E121" s="62">
        <f t="shared" si="245"/>
        <v>0</v>
      </c>
      <c r="F121" s="62">
        <f t="shared" si="246"/>
        <v>0</v>
      </c>
      <c r="G121" s="62">
        <f t="shared" si="247"/>
        <v>0</v>
      </c>
      <c r="H121" s="83">
        <f t="shared" si="248"/>
        <v>0</v>
      </c>
      <c r="I121" s="62">
        <f t="shared" si="249"/>
        <v>0</v>
      </c>
      <c r="K121" s="44">
        <f t="shared" si="159"/>
        <v>116</v>
      </c>
      <c r="L121" s="58">
        <f t="shared" si="165"/>
        <v>47818</v>
      </c>
      <c r="M121" s="62">
        <f t="shared" si="234"/>
        <v>0</v>
      </c>
      <c r="N121" s="62">
        <f t="shared" si="250"/>
        <v>0</v>
      </c>
      <c r="O121" s="62">
        <f t="shared" si="251"/>
        <v>0</v>
      </c>
      <c r="P121" s="62">
        <f t="shared" si="252"/>
        <v>0</v>
      </c>
      <c r="Q121" s="83">
        <f>IF(H121+G121&gt;0,0,IF((O121-P121)&gt;=$G$4+Summary!$P$8,$G$4+Summary!$P$8,O121-P121))</f>
        <v>0</v>
      </c>
      <c r="R121" s="62">
        <f t="shared" si="219"/>
        <v>0</v>
      </c>
      <c r="T121" s="44">
        <f t="shared" si="124"/>
        <v>116</v>
      </c>
      <c r="U121" s="58">
        <f t="shared" si="167"/>
        <v>47818</v>
      </c>
      <c r="V121" s="62">
        <f t="shared" si="235"/>
        <v>0</v>
      </c>
      <c r="W121" s="62">
        <f t="shared" si="253"/>
        <v>0</v>
      </c>
      <c r="X121" s="62">
        <f t="shared" si="254"/>
        <v>0</v>
      </c>
      <c r="Y121" s="62">
        <f t="shared" si="255"/>
        <v>0</v>
      </c>
      <c r="Z121" s="83">
        <f>IF(H121+Q121+P121+G121&gt;0,0,IF((X121-Y121)&gt;=$G$4+$P$4+Summary!$P$8,$G$4+$P$4+Summary!$P$8,X121-Y121))</f>
        <v>0</v>
      </c>
      <c r="AA121" s="62">
        <f t="shared" si="220"/>
        <v>0</v>
      </c>
      <c r="AC121" s="44">
        <f t="shared" si="128"/>
        <v>116</v>
      </c>
      <c r="AD121" s="58">
        <f t="shared" si="169"/>
        <v>47818</v>
      </c>
      <c r="AE121" s="62">
        <f t="shared" si="236"/>
        <v>0</v>
      </c>
      <c r="AF121" s="62">
        <f t="shared" si="256"/>
        <v>0</v>
      </c>
      <c r="AG121" s="62">
        <f t="shared" si="257"/>
        <v>0</v>
      </c>
      <c r="AH121" s="62">
        <f t="shared" si="258"/>
        <v>0</v>
      </c>
      <c r="AI121" s="83">
        <f>IF(H121+Q121+Z121+Y121+P121+G121&gt;0,0,IF((AG121-AH121)&gt;=$G$4+$P$4+$Y$4+Summary!$P$8,$G$4+$P$4+$Y$4+Summary!$P$8,AG121-AH121))</f>
        <v>0</v>
      </c>
      <c r="AJ121" s="62">
        <f t="shared" si="221"/>
        <v>0</v>
      </c>
      <c r="AL121" s="44">
        <f t="shared" si="132"/>
        <v>116</v>
      </c>
      <c r="AM121" s="58">
        <f t="shared" si="171"/>
        <v>47818</v>
      </c>
      <c r="AN121" s="62">
        <f t="shared" si="237"/>
        <v>0</v>
      </c>
      <c r="AO121" s="62">
        <f t="shared" si="259"/>
        <v>0</v>
      </c>
      <c r="AP121" s="62">
        <f t="shared" si="260"/>
        <v>0</v>
      </c>
      <c r="AQ121" s="62">
        <f t="shared" si="261"/>
        <v>0</v>
      </c>
      <c r="AR121" s="83">
        <f>IF(H121+Q121+Z121+AI121+AH121+Y121+P121+G121&gt;0,0,IF((AP121-AQ121)&gt;=$G$4+$P$4+$Y$4+$AH$4+Summary!$P$8,$G$4+$P$4+$Y$4+$AH$4+Summary!$P$8,AP121-AQ121))</f>
        <v>0</v>
      </c>
      <c r="AS121" s="62">
        <f t="shared" si="222"/>
        <v>0</v>
      </c>
      <c r="AU121" s="44">
        <f t="shared" si="136"/>
        <v>116</v>
      </c>
      <c r="AV121" s="58">
        <f t="shared" si="173"/>
        <v>47818</v>
      </c>
      <c r="AW121" s="62">
        <f t="shared" si="238"/>
        <v>0</v>
      </c>
      <c r="AX121" s="62">
        <f t="shared" si="262"/>
        <v>0</v>
      </c>
      <c r="AY121" s="62">
        <f t="shared" si="263"/>
        <v>0</v>
      </c>
      <c r="AZ121" s="62">
        <f t="shared" si="264"/>
        <v>0</v>
      </c>
      <c r="BA121" s="83">
        <f>IF(H121+Q121+Z121+AI121+AR121+AQ121+AH121+Y121+P121+G121&gt;0,0,IF((AY121-AZ121)&gt;=$G$4+$P$4+$Y$4+$AH$4+$AQ$4+Summary!$P$8,$G$4+$P$4+$Y$4+$AH$4+$AQ$4+Summary!$P$8,AY121-AZ121))</f>
        <v>0</v>
      </c>
      <c r="BB121" s="62">
        <f t="shared" si="223"/>
        <v>0</v>
      </c>
      <c r="BD121" s="44">
        <f t="shared" si="140"/>
        <v>116</v>
      </c>
      <c r="BE121" s="58">
        <f t="shared" si="175"/>
        <v>47818</v>
      </c>
      <c r="BF121" s="62" t="e">
        <f t="shared" si="239"/>
        <v>#VALUE!</v>
      </c>
      <c r="BG121" s="62">
        <f t="shared" si="265"/>
        <v>0</v>
      </c>
      <c r="BH121" s="62" t="e">
        <f t="shared" si="266"/>
        <v>#VALUE!</v>
      </c>
      <c r="BI121" s="62" t="e">
        <f t="shared" si="267"/>
        <v>#VALUE!</v>
      </c>
      <c r="BJ121" s="83" t="e">
        <f>IF(H121+Q121+Z121+AI121+AR121+BA121+AZ121+AQ121+AH121+Y121+P121+G121&gt;0,0,IF((BH121-BI121)&gt;=$G$4+$P$4+$Y$4+$AH$4+$AQ$4+$AZ$4+Summary!$P$8,$G$4+$P$4+$Y$4+$AH$4+$AQ$4+$AZ$4+Summary!$P$8,BH121-BI121))</f>
        <v>#VALUE!</v>
      </c>
      <c r="BK121" s="62" t="e">
        <f t="shared" si="224"/>
        <v>#VALUE!</v>
      </c>
      <c r="BM121" s="44">
        <f t="shared" si="144"/>
        <v>116</v>
      </c>
      <c r="BN121" s="58">
        <f t="shared" si="177"/>
        <v>47818</v>
      </c>
      <c r="BO121" s="62" t="e">
        <f t="shared" si="240"/>
        <v>#VALUE!</v>
      </c>
      <c r="BP121" s="62">
        <f t="shared" si="268"/>
        <v>0</v>
      </c>
      <c r="BQ121" s="62" t="e">
        <f t="shared" si="269"/>
        <v>#VALUE!</v>
      </c>
      <c r="BR121" s="62" t="e">
        <f t="shared" si="270"/>
        <v>#VALUE!</v>
      </c>
      <c r="BS121" s="83" t="e">
        <f>IF(H121+Q121+Z121+AI121+AR121+BA121+BJ121+BI121+AZ121+AQ121+AH121+Y121+P121+G121&gt;0,0,IF((BQ121-BR121)&gt;=$G$4+$P$4+$Y$4+$AH$4+$AQ$4+$AZ$4+$BI$4+Summary!$P$8,$G$4+$P$4+$Y$4+$AH$4+$AQ$4+$AZ$4+$BI$4+Summary!$P$8,BQ121-BR121))</f>
        <v>#VALUE!</v>
      </c>
      <c r="BT121" s="62" t="e">
        <f t="shared" si="225"/>
        <v>#VALUE!</v>
      </c>
      <c r="BV121" s="44">
        <f t="shared" si="148"/>
        <v>116</v>
      </c>
      <c r="BW121" s="58">
        <f t="shared" si="179"/>
        <v>47818</v>
      </c>
      <c r="BX121" s="62" t="e">
        <f t="shared" si="241"/>
        <v>#VALUE!</v>
      </c>
      <c r="BY121" s="62">
        <f t="shared" si="271"/>
        <v>0</v>
      </c>
      <c r="BZ121" s="62" t="e">
        <f t="shared" si="272"/>
        <v>#VALUE!</v>
      </c>
      <c r="CA121" s="62" t="e">
        <f t="shared" si="273"/>
        <v>#VALUE!</v>
      </c>
      <c r="CB121" s="83" t="e">
        <f>IF(H121+Q121+Z121+AI121+AR121+BA121+BJ121+BS121+BR121+BI121+AZ121+AQ121+AH121+Y121+P121+G121&gt;0,0,IF((BZ121-CA121)&gt;=$G$4+$P$4+$Y$4+$AH$4+$AQ$4+$AZ$4+$BI$4+$BR$4+Summary!$P$8,$G$4+$P$4+$Y$4+$AH$4+$AQ$4+$AZ$4+$BI$4+$BR$4+Summary!$P$8,BZ121-CA121))</f>
        <v>#VALUE!</v>
      </c>
      <c r="CC121" s="62" t="e">
        <f t="shared" si="226"/>
        <v>#VALUE!</v>
      </c>
      <c r="CE121" s="44">
        <f t="shared" si="152"/>
        <v>116</v>
      </c>
      <c r="CF121" s="58">
        <f t="shared" si="181"/>
        <v>47818</v>
      </c>
      <c r="CG121" s="62" t="e">
        <f t="shared" si="242"/>
        <v>#VALUE!</v>
      </c>
      <c r="CH121" s="62">
        <f t="shared" si="274"/>
        <v>0</v>
      </c>
      <c r="CI121" s="62" t="e">
        <f t="shared" si="275"/>
        <v>#VALUE!</v>
      </c>
      <c r="CJ121" s="62" t="e">
        <f t="shared" si="276"/>
        <v>#VALUE!</v>
      </c>
      <c r="CK121" s="83" t="e">
        <f>IF(H121+Q121+Z121+AI121+AR121+BA121+BJ121+BS121+CB121+CA121+BR121+BI121+AZ121+AQ121+AH121+Y121+P121+G121&gt;0,0,IF((CI121-CJ121)&gt;=$G$4+$P$4+$Y$4+$AH$4+$AQ$4+$AZ$4+$BI$4+$BR$4+$CA$4+Summary!$P$8,$G$4+$P$4+$Y$4+$AH$4+$AQ$4+$AZ$4+$BI$4+$BR$4+$CA$4+Summary!$P$8,CI121-CJ121))</f>
        <v>#VALUE!</v>
      </c>
      <c r="CL121" s="62" t="e">
        <f t="shared" si="227"/>
        <v>#VALUE!</v>
      </c>
      <c r="CN121" s="44">
        <f t="shared" si="156"/>
        <v>116</v>
      </c>
      <c r="CO121" s="58">
        <f t="shared" si="183"/>
        <v>47818</v>
      </c>
      <c r="CP121" s="62" t="e">
        <f t="shared" si="228"/>
        <v>#VALUE!</v>
      </c>
      <c r="CQ121" s="62">
        <f t="shared" si="229"/>
        <v>0</v>
      </c>
      <c r="CR121" s="62" t="e">
        <f t="shared" si="230"/>
        <v>#VALUE!</v>
      </c>
      <c r="CS121" s="62" t="e">
        <f t="shared" si="231"/>
        <v>#VALUE!</v>
      </c>
      <c r="CT121" s="62" t="e">
        <f t="shared" si="232"/>
        <v>#VALUE!</v>
      </c>
      <c r="CU121" s="62" t="e">
        <f t="shared" si="233"/>
        <v>#VALUE!</v>
      </c>
      <c r="CV121" s="84">
        <f t="shared" si="277"/>
        <v>47818</v>
      </c>
    </row>
    <row r="122" spans="2:100" ht="20" customHeight="1" thickBot="1" x14ac:dyDescent="0.25">
      <c r="B122" s="44">
        <f t="shared" si="243"/>
        <v>117</v>
      </c>
      <c r="C122" s="58">
        <f t="shared" si="160"/>
        <v>47849</v>
      </c>
      <c r="D122" s="62">
        <f t="shared" si="244"/>
        <v>0</v>
      </c>
      <c r="E122" s="62">
        <f t="shared" si="245"/>
        <v>0</v>
      </c>
      <c r="F122" s="62">
        <f t="shared" si="246"/>
        <v>0</v>
      </c>
      <c r="G122" s="62">
        <f t="shared" si="247"/>
        <v>0</v>
      </c>
      <c r="H122" s="83">
        <f t="shared" si="248"/>
        <v>0</v>
      </c>
      <c r="I122" s="62">
        <f t="shared" si="249"/>
        <v>0</v>
      </c>
      <c r="K122" s="44">
        <f t="shared" si="159"/>
        <v>117</v>
      </c>
      <c r="L122" s="58">
        <f t="shared" si="165"/>
        <v>47849</v>
      </c>
      <c r="M122" s="62">
        <f t="shared" si="234"/>
        <v>0</v>
      </c>
      <c r="N122" s="62">
        <f t="shared" si="250"/>
        <v>0</v>
      </c>
      <c r="O122" s="62">
        <f t="shared" si="251"/>
        <v>0</v>
      </c>
      <c r="P122" s="62">
        <f t="shared" si="252"/>
        <v>0</v>
      </c>
      <c r="Q122" s="83">
        <f>IF(H122+G122&gt;0,0,IF((O122-P122)&gt;=$G$4+Summary!$P$8,$G$4+Summary!$P$8,O122-P122))</f>
        <v>0</v>
      </c>
      <c r="R122" s="62">
        <f t="shared" si="219"/>
        <v>0</v>
      </c>
      <c r="T122" s="44">
        <f t="shared" si="124"/>
        <v>117</v>
      </c>
      <c r="U122" s="58">
        <f t="shared" si="167"/>
        <v>47849</v>
      </c>
      <c r="V122" s="62">
        <f t="shared" si="235"/>
        <v>0</v>
      </c>
      <c r="W122" s="62">
        <f t="shared" si="253"/>
        <v>0</v>
      </c>
      <c r="X122" s="62">
        <f t="shared" si="254"/>
        <v>0</v>
      </c>
      <c r="Y122" s="62">
        <f t="shared" si="255"/>
        <v>0</v>
      </c>
      <c r="Z122" s="83">
        <f>IF(H122+Q122+P122+G122&gt;0,0,IF((X122-Y122)&gt;=$G$4+$P$4+Summary!$P$8,$G$4+$P$4+Summary!$P$8,X122-Y122))</f>
        <v>0</v>
      </c>
      <c r="AA122" s="62">
        <f t="shared" si="220"/>
        <v>0</v>
      </c>
      <c r="AC122" s="44">
        <f t="shared" si="128"/>
        <v>117</v>
      </c>
      <c r="AD122" s="58">
        <f t="shared" si="169"/>
        <v>47849</v>
      </c>
      <c r="AE122" s="62">
        <f t="shared" si="236"/>
        <v>0</v>
      </c>
      <c r="AF122" s="62">
        <f t="shared" si="256"/>
        <v>0</v>
      </c>
      <c r="AG122" s="62">
        <f t="shared" si="257"/>
        <v>0</v>
      </c>
      <c r="AH122" s="62">
        <f t="shared" si="258"/>
        <v>0</v>
      </c>
      <c r="AI122" s="83">
        <f>IF(H122+Q122+Z122+Y122+P122+G122&gt;0,0,IF((AG122-AH122)&gt;=$G$4+$P$4+$Y$4+Summary!$P$8,$G$4+$P$4+$Y$4+Summary!$P$8,AG122-AH122))</f>
        <v>0</v>
      </c>
      <c r="AJ122" s="62">
        <f t="shared" si="221"/>
        <v>0</v>
      </c>
      <c r="AL122" s="44">
        <f t="shared" si="132"/>
        <v>117</v>
      </c>
      <c r="AM122" s="58">
        <f t="shared" si="171"/>
        <v>47849</v>
      </c>
      <c r="AN122" s="62">
        <f t="shared" si="237"/>
        <v>0</v>
      </c>
      <c r="AO122" s="62">
        <f t="shared" si="259"/>
        <v>0</v>
      </c>
      <c r="AP122" s="62">
        <f t="shared" si="260"/>
        <v>0</v>
      </c>
      <c r="AQ122" s="62">
        <f t="shared" si="261"/>
        <v>0</v>
      </c>
      <c r="AR122" s="83">
        <f>IF(H122+Q122+Z122+AI122+AH122+Y122+P122+G122&gt;0,0,IF((AP122-AQ122)&gt;=$G$4+$P$4+$Y$4+$AH$4+Summary!$P$8,$G$4+$P$4+$Y$4+$AH$4+Summary!$P$8,AP122-AQ122))</f>
        <v>0</v>
      </c>
      <c r="AS122" s="62">
        <f t="shared" si="222"/>
        <v>0</v>
      </c>
      <c r="AU122" s="44">
        <f t="shared" si="136"/>
        <v>117</v>
      </c>
      <c r="AV122" s="58">
        <f t="shared" si="173"/>
        <v>47849</v>
      </c>
      <c r="AW122" s="62">
        <f t="shared" si="238"/>
        <v>0</v>
      </c>
      <c r="AX122" s="62">
        <f t="shared" si="262"/>
        <v>0</v>
      </c>
      <c r="AY122" s="62">
        <f t="shared" si="263"/>
        <v>0</v>
      </c>
      <c r="AZ122" s="62">
        <f t="shared" si="264"/>
        <v>0</v>
      </c>
      <c r="BA122" s="83">
        <f>IF(H122+Q122+Z122+AI122+AR122+AQ122+AH122+Y122+P122+G122&gt;0,0,IF((AY122-AZ122)&gt;=$G$4+$P$4+$Y$4+$AH$4+$AQ$4+Summary!$P$8,$G$4+$P$4+$Y$4+$AH$4+$AQ$4+Summary!$P$8,AY122-AZ122))</f>
        <v>0</v>
      </c>
      <c r="BB122" s="62">
        <f t="shared" si="223"/>
        <v>0</v>
      </c>
      <c r="BD122" s="44">
        <f t="shared" si="140"/>
        <v>117</v>
      </c>
      <c r="BE122" s="58">
        <f t="shared" si="175"/>
        <v>47849</v>
      </c>
      <c r="BF122" s="62" t="e">
        <f t="shared" si="239"/>
        <v>#VALUE!</v>
      </c>
      <c r="BG122" s="62">
        <f t="shared" si="265"/>
        <v>0</v>
      </c>
      <c r="BH122" s="62" t="e">
        <f t="shared" si="266"/>
        <v>#VALUE!</v>
      </c>
      <c r="BI122" s="62" t="e">
        <f t="shared" si="267"/>
        <v>#VALUE!</v>
      </c>
      <c r="BJ122" s="83" t="e">
        <f>IF(H122+Q122+Z122+AI122+AR122+BA122+AZ122+AQ122+AH122+Y122+P122+G122&gt;0,0,IF((BH122-BI122)&gt;=$G$4+$P$4+$Y$4+$AH$4+$AQ$4+$AZ$4+Summary!$P$8,$G$4+$P$4+$Y$4+$AH$4+$AQ$4+$AZ$4+Summary!$P$8,BH122-BI122))</f>
        <v>#VALUE!</v>
      </c>
      <c r="BK122" s="62" t="e">
        <f t="shared" si="224"/>
        <v>#VALUE!</v>
      </c>
      <c r="BM122" s="44">
        <f t="shared" si="144"/>
        <v>117</v>
      </c>
      <c r="BN122" s="58">
        <f t="shared" si="177"/>
        <v>47849</v>
      </c>
      <c r="BO122" s="62" t="e">
        <f t="shared" si="240"/>
        <v>#VALUE!</v>
      </c>
      <c r="BP122" s="62">
        <f t="shared" si="268"/>
        <v>0</v>
      </c>
      <c r="BQ122" s="62" t="e">
        <f t="shared" si="269"/>
        <v>#VALUE!</v>
      </c>
      <c r="BR122" s="62" t="e">
        <f t="shared" si="270"/>
        <v>#VALUE!</v>
      </c>
      <c r="BS122" s="83" t="e">
        <f>IF(H122+Q122+Z122+AI122+AR122+BA122+BJ122+BI122+AZ122+AQ122+AH122+Y122+P122+G122&gt;0,0,IF((BQ122-BR122)&gt;=$G$4+$P$4+$Y$4+$AH$4+$AQ$4+$AZ$4+$BI$4+Summary!$P$8,$G$4+$P$4+$Y$4+$AH$4+$AQ$4+$AZ$4+$BI$4+Summary!$P$8,BQ122-BR122))</f>
        <v>#VALUE!</v>
      </c>
      <c r="BT122" s="62" t="e">
        <f t="shared" si="225"/>
        <v>#VALUE!</v>
      </c>
      <c r="BV122" s="44">
        <f t="shared" si="148"/>
        <v>117</v>
      </c>
      <c r="BW122" s="58">
        <f t="shared" si="179"/>
        <v>47849</v>
      </c>
      <c r="BX122" s="62" t="e">
        <f t="shared" si="241"/>
        <v>#VALUE!</v>
      </c>
      <c r="BY122" s="62">
        <f t="shared" si="271"/>
        <v>0</v>
      </c>
      <c r="BZ122" s="62" t="e">
        <f t="shared" si="272"/>
        <v>#VALUE!</v>
      </c>
      <c r="CA122" s="62" t="e">
        <f t="shared" si="273"/>
        <v>#VALUE!</v>
      </c>
      <c r="CB122" s="83" t="e">
        <f>IF(H122+Q122+Z122+AI122+AR122+BA122+BJ122+BS122+BR122+BI122+AZ122+AQ122+AH122+Y122+P122+G122&gt;0,0,IF((BZ122-CA122)&gt;=$G$4+$P$4+$Y$4+$AH$4+$AQ$4+$AZ$4+$BI$4+$BR$4+Summary!$P$8,$G$4+$P$4+$Y$4+$AH$4+$AQ$4+$AZ$4+$BI$4+$BR$4+Summary!$P$8,BZ122-CA122))</f>
        <v>#VALUE!</v>
      </c>
      <c r="CC122" s="62" t="e">
        <f t="shared" si="226"/>
        <v>#VALUE!</v>
      </c>
      <c r="CE122" s="44">
        <f t="shared" si="152"/>
        <v>117</v>
      </c>
      <c r="CF122" s="58">
        <f t="shared" si="181"/>
        <v>47849</v>
      </c>
      <c r="CG122" s="62" t="e">
        <f t="shared" si="242"/>
        <v>#VALUE!</v>
      </c>
      <c r="CH122" s="62">
        <f t="shared" si="274"/>
        <v>0</v>
      </c>
      <c r="CI122" s="62" t="e">
        <f t="shared" si="275"/>
        <v>#VALUE!</v>
      </c>
      <c r="CJ122" s="62" t="e">
        <f t="shared" si="276"/>
        <v>#VALUE!</v>
      </c>
      <c r="CK122" s="83" t="e">
        <f>IF(H122+Q122+Z122+AI122+AR122+BA122+BJ122+BS122+CB122+CA122+BR122+BI122+AZ122+AQ122+AH122+Y122+P122+G122&gt;0,0,IF((CI122-CJ122)&gt;=$G$4+$P$4+$Y$4+$AH$4+$AQ$4+$AZ$4+$BI$4+$BR$4+$CA$4+Summary!$P$8,$G$4+$P$4+$Y$4+$AH$4+$AQ$4+$AZ$4+$BI$4+$BR$4+$CA$4+Summary!$P$8,CI122-CJ122))</f>
        <v>#VALUE!</v>
      </c>
      <c r="CL122" s="62" t="e">
        <f t="shared" si="227"/>
        <v>#VALUE!</v>
      </c>
      <c r="CN122" s="44">
        <f t="shared" si="156"/>
        <v>117</v>
      </c>
      <c r="CO122" s="58">
        <f t="shared" si="183"/>
        <v>47849</v>
      </c>
      <c r="CP122" s="62" t="e">
        <f t="shared" si="228"/>
        <v>#VALUE!</v>
      </c>
      <c r="CQ122" s="62">
        <f t="shared" si="229"/>
        <v>0</v>
      </c>
      <c r="CR122" s="62" t="e">
        <f t="shared" si="230"/>
        <v>#VALUE!</v>
      </c>
      <c r="CS122" s="62" t="e">
        <f t="shared" si="231"/>
        <v>#VALUE!</v>
      </c>
      <c r="CT122" s="62" t="e">
        <f t="shared" si="232"/>
        <v>#VALUE!</v>
      </c>
      <c r="CU122" s="62" t="e">
        <f t="shared" si="233"/>
        <v>#VALUE!</v>
      </c>
      <c r="CV122" s="84">
        <f t="shared" si="277"/>
        <v>47849</v>
      </c>
    </row>
    <row r="123" spans="2:100" ht="20" customHeight="1" thickBot="1" x14ac:dyDescent="0.25">
      <c r="B123" s="44">
        <f t="shared" si="243"/>
        <v>118</v>
      </c>
      <c r="C123" s="58">
        <f t="shared" si="160"/>
        <v>47880</v>
      </c>
      <c r="D123" s="62">
        <f t="shared" si="244"/>
        <v>0</v>
      </c>
      <c r="E123" s="62">
        <f t="shared" si="245"/>
        <v>0</v>
      </c>
      <c r="F123" s="62">
        <f t="shared" si="246"/>
        <v>0</v>
      </c>
      <c r="G123" s="62">
        <f t="shared" si="247"/>
        <v>0</v>
      </c>
      <c r="H123" s="83">
        <f t="shared" si="248"/>
        <v>0</v>
      </c>
      <c r="I123" s="62">
        <f t="shared" si="249"/>
        <v>0</v>
      </c>
      <c r="K123" s="44">
        <f t="shared" si="159"/>
        <v>118</v>
      </c>
      <c r="L123" s="58">
        <f t="shared" si="165"/>
        <v>47880</v>
      </c>
      <c r="M123" s="62">
        <f t="shared" si="234"/>
        <v>0</v>
      </c>
      <c r="N123" s="62">
        <f t="shared" si="250"/>
        <v>0</v>
      </c>
      <c r="O123" s="62">
        <f t="shared" si="251"/>
        <v>0</v>
      </c>
      <c r="P123" s="62">
        <f t="shared" si="252"/>
        <v>0</v>
      </c>
      <c r="Q123" s="83">
        <f>IF(H123+G123&gt;0,0,IF((O123-P123)&gt;=$G$4+Summary!$P$8,$G$4+Summary!$P$8,O123-P123))</f>
        <v>0</v>
      </c>
      <c r="R123" s="62">
        <f t="shared" si="219"/>
        <v>0</v>
      </c>
      <c r="T123" s="44">
        <f t="shared" si="124"/>
        <v>118</v>
      </c>
      <c r="U123" s="58">
        <f t="shared" si="167"/>
        <v>47880</v>
      </c>
      <c r="V123" s="62">
        <f t="shared" si="235"/>
        <v>0</v>
      </c>
      <c r="W123" s="62">
        <f t="shared" si="253"/>
        <v>0</v>
      </c>
      <c r="X123" s="62">
        <f t="shared" si="254"/>
        <v>0</v>
      </c>
      <c r="Y123" s="62">
        <f t="shared" si="255"/>
        <v>0</v>
      </c>
      <c r="Z123" s="83">
        <f>IF(H123+Q123+P123+G123&gt;0,0,IF((X123-Y123)&gt;=$G$4+$P$4+Summary!$P$8,$G$4+$P$4+Summary!$P$8,X123-Y123))</f>
        <v>0</v>
      </c>
      <c r="AA123" s="62">
        <f t="shared" si="220"/>
        <v>0</v>
      </c>
      <c r="AC123" s="44">
        <f t="shared" si="128"/>
        <v>118</v>
      </c>
      <c r="AD123" s="58">
        <f t="shared" si="169"/>
        <v>47880</v>
      </c>
      <c r="AE123" s="62">
        <f t="shared" si="236"/>
        <v>0</v>
      </c>
      <c r="AF123" s="62">
        <f t="shared" si="256"/>
        <v>0</v>
      </c>
      <c r="AG123" s="62">
        <f t="shared" si="257"/>
        <v>0</v>
      </c>
      <c r="AH123" s="62">
        <f t="shared" si="258"/>
        <v>0</v>
      </c>
      <c r="AI123" s="83">
        <f>IF(H123+Q123+Z123+Y123+P123+G123&gt;0,0,IF((AG123-AH123)&gt;=$G$4+$P$4+$Y$4+Summary!$P$8,$G$4+$P$4+$Y$4+Summary!$P$8,AG123-AH123))</f>
        <v>0</v>
      </c>
      <c r="AJ123" s="62">
        <f t="shared" si="221"/>
        <v>0</v>
      </c>
      <c r="AL123" s="44">
        <f t="shared" si="132"/>
        <v>118</v>
      </c>
      <c r="AM123" s="58">
        <f t="shared" si="171"/>
        <v>47880</v>
      </c>
      <c r="AN123" s="62">
        <f t="shared" si="237"/>
        <v>0</v>
      </c>
      <c r="AO123" s="62">
        <f t="shared" si="259"/>
        <v>0</v>
      </c>
      <c r="AP123" s="62">
        <f t="shared" si="260"/>
        <v>0</v>
      </c>
      <c r="AQ123" s="62">
        <f t="shared" si="261"/>
        <v>0</v>
      </c>
      <c r="AR123" s="83">
        <f>IF(H123+Q123+Z123+AI123+AH123+Y123+P123+G123&gt;0,0,IF((AP123-AQ123)&gt;=$G$4+$P$4+$Y$4+$AH$4+Summary!$P$8,$G$4+$P$4+$Y$4+$AH$4+Summary!$P$8,AP123-AQ123))</f>
        <v>0</v>
      </c>
      <c r="AS123" s="62">
        <f t="shared" si="222"/>
        <v>0</v>
      </c>
      <c r="AU123" s="44">
        <f t="shared" si="136"/>
        <v>118</v>
      </c>
      <c r="AV123" s="58">
        <f t="shared" si="173"/>
        <v>47880</v>
      </c>
      <c r="AW123" s="62">
        <f t="shared" si="238"/>
        <v>0</v>
      </c>
      <c r="AX123" s="62">
        <f t="shared" si="262"/>
        <v>0</v>
      </c>
      <c r="AY123" s="62">
        <f t="shared" si="263"/>
        <v>0</v>
      </c>
      <c r="AZ123" s="62">
        <f t="shared" si="264"/>
        <v>0</v>
      </c>
      <c r="BA123" s="83">
        <f>IF(H123+Q123+Z123+AI123+AR123+AQ123+AH123+Y123+P123+G123&gt;0,0,IF((AY123-AZ123)&gt;=$G$4+$P$4+$Y$4+$AH$4+$AQ$4+Summary!$P$8,$G$4+$P$4+$Y$4+$AH$4+$AQ$4+Summary!$P$8,AY123-AZ123))</f>
        <v>0</v>
      </c>
      <c r="BB123" s="62">
        <f t="shared" si="223"/>
        <v>0</v>
      </c>
      <c r="BD123" s="44">
        <f t="shared" si="140"/>
        <v>118</v>
      </c>
      <c r="BE123" s="58">
        <f t="shared" si="175"/>
        <v>47880</v>
      </c>
      <c r="BF123" s="62" t="e">
        <f t="shared" si="239"/>
        <v>#VALUE!</v>
      </c>
      <c r="BG123" s="62">
        <f t="shared" si="265"/>
        <v>0</v>
      </c>
      <c r="BH123" s="62" t="e">
        <f t="shared" si="266"/>
        <v>#VALUE!</v>
      </c>
      <c r="BI123" s="62" t="e">
        <f t="shared" si="267"/>
        <v>#VALUE!</v>
      </c>
      <c r="BJ123" s="83" t="e">
        <f>IF(H123+Q123+Z123+AI123+AR123+BA123+AZ123+AQ123+AH123+Y123+P123+G123&gt;0,0,IF((BH123-BI123)&gt;=$G$4+$P$4+$Y$4+$AH$4+$AQ$4+$AZ$4+Summary!$P$8,$G$4+$P$4+$Y$4+$AH$4+$AQ$4+$AZ$4+Summary!$P$8,BH123-BI123))</f>
        <v>#VALUE!</v>
      </c>
      <c r="BK123" s="62" t="e">
        <f t="shared" si="224"/>
        <v>#VALUE!</v>
      </c>
      <c r="BM123" s="44">
        <f t="shared" si="144"/>
        <v>118</v>
      </c>
      <c r="BN123" s="58">
        <f t="shared" si="177"/>
        <v>47880</v>
      </c>
      <c r="BO123" s="62" t="e">
        <f t="shared" si="240"/>
        <v>#VALUE!</v>
      </c>
      <c r="BP123" s="62">
        <f t="shared" si="268"/>
        <v>0</v>
      </c>
      <c r="BQ123" s="62" t="e">
        <f t="shared" si="269"/>
        <v>#VALUE!</v>
      </c>
      <c r="BR123" s="62" t="e">
        <f t="shared" si="270"/>
        <v>#VALUE!</v>
      </c>
      <c r="BS123" s="83" t="e">
        <f>IF(H123+Q123+Z123+AI123+AR123+BA123+BJ123+BI123+AZ123+AQ123+AH123+Y123+P123+G123&gt;0,0,IF((BQ123-BR123)&gt;=$G$4+$P$4+$Y$4+$AH$4+$AQ$4+$AZ$4+$BI$4+Summary!$P$8,$G$4+$P$4+$Y$4+$AH$4+$AQ$4+$AZ$4+$BI$4+Summary!$P$8,BQ123-BR123))</f>
        <v>#VALUE!</v>
      </c>
      <c r="BT123" s="62" t="e">
        <f t="shared" si="225"/>
        <v>#VALUE!</v>
      </c>
      <c r="BV123" s="44">
        <f t="shared" si="148"/>
        <v>118</v>
      </c>
      <c r="BW123" s="58">
        <f t="shared" si="179"/>
        <v>47880</v>
      </c>
      <c r="BX123" s="62" t="e">
        <f t="shared" si="241"/>
        <v>#VALUE!</v>
      </c>
      <c r="BY123" s="62">
        <f t="shared" si="271"/>
        <v>0</v>
      </c>
      <c r="BZ123" s="62" t="e">
        <f t="shared" si="272"/>
        <v>#VALUE!</v>
      </c>
      <c r="CA123" s="62" t="e">
        <f t="shared" si="273"/>
        <v>#VALUE!</v>
      </c>
      <c r="CB123" s="83" t="e">
        <f>IF(H123+Q123+Z123+AI123+AR123+BA123+BJ123+BS123+BR123+BI123+AZ123+AQ123+AH123+Y123+P123+G123&gt;0,0,IF((BZ123-CA123)&gt;=$G$4+$P$4+$Y$4+$AH$4+$AQ$4+$AZ$4+$BI$4+$BR$4+Summary!$P$8,$G$4+$P$4+$Y$4+$AH$4+$AQ$4+$AZ$4+$BI$4+$BR$4+Summary!$P$8,BZ123-CA123))</f>
        <v>#VALUE!</v>
      </c>
      <c r="CC123" s="62" t="e">
        <f t="shared" si="226"/>
        <v>#VALUE!</v>
      </c>
      <c r="CE123" s="44">
        <f t="shared" si="152"/>
        <v>118</v>
      </c>
      <c r="CF123" s="58">
        <f t="shared" si="181"/>
        <v>47880</v>
      </c>
      <c r="CG123" s="62" t="e">
        <f t="shared" si="242"/>
        <v>#VALUE!</v>
      </c>
      <c r="CH123" s="62">
        <f t="shared" si="274"/>
        <v>0</v>
      </c>
      <c r="CI123" s="62" t="e">
        <f t="shared" si="275"/>
        <v>#VALUE!</v>
      </c>
      <c r="CJ123" s="62" t="e">
        <f t="shared" si="276"/>
        <v>#VALUE!</v>
      </c>
      <c r="CK123" s="83" t="e">
        <f>IF(H123+Q123+Z123+AI123+AR123+BA123+BJ123+BS123+CB123+CA123+BR123+BI123+AZ123+AQ123+AH123+Y123+P123+G123&gt;0,0,IF((CI123-CJ123)&gt;=$G$4+$P$4+$Y$4+$AH$4+$AQ$4+$AZ$4+$BI$4+$BR$4+$CA$4+Summary!$P$8,$G$4+$P$4+$Y$4+$AH$4+$AQ$4+$AZ$4+$BI$4+$BR$4+$CA$4+Summary!$P$8,CI123-CJ123))</f>
        <v>#VALUE!</v>
      </c>
      <c r="CL123" s="62" t="e">
        <f t="shared" si="227"/>
        <v>#VALUE!</v>
      </c>
      <c r="CN123" s="44">
        <f t="shared" si="156"/>
        <v>118</v>
      </c>
      <c r="CO123" s="58">
        <f t="shared" si="183"/>
        <v>47880</v>
      </c>
      <c r="CP123" s="62" t="e">
        <f t="shared" si="228"/>
        <v>#VALUE!</v>
      </c>
      <c r="CQ123" s="62">
        <f t="shared" si="229"/>
        <v>0</v>
      </c>
      <c r="CR123" s="62" t="e">
        <f t="shared" si="230"/>
        <v>#VALUE!</v>
      </c>
      <c r="CS123" s="62" t="e">
        <f t="shared" si="231"/>
        <v>#VALUE!</v>
      </c>
      <c r="CT123" s="62" t="e">
        <f t="shared" si="232"/>
        <v>#VALUE!</v>
      </c>
      <c r="CU123" s="62" t="e">
        <f t="shared" si="233"/>
        <v>#VALUE!</v>
      </c>
      <c r="CV123" s="84">
        <f t="shared" si="277"/>
        <v>47880</v>
      </c>
    </row>
    <row r="124" spans="2:100" ht="20" customHeight="1" thickBot="1" x14ac:dyDescent="0.25">
      <c r="B124" s="44">
        <f t="shared" si="243"/>
        <v>119</v>
      </c>
      <c r="C124" s="58">
        <f t="shared" si="160"/>
        <v>47908</v>
      </c>
      <c r="D124" s="62">
        <f t="shared" si="244"/>
        <v>0</v>
      </c>
      <c r="E124" s="62">
        <f t="shared" si="245"/>
        <v>0</v>
      </c>
      <c r="F124" s="62">
        <f t="shared" si="246"/>
        <v>0</v>
      </c>
      <c r="G124" s="62">
        <f t="shared" si="247"/>
        <v>0</v>
      </c>
      <c r="H124" s="83">
        <f t="shared" si="248"/>
        <v>0</v>
      </c>
      <c r="I124" s="62">
        <f t="shared" si="249"/>
        <v>0</v>
      </c>
      <c r="K124" s="44">
        <f t="shared" si="159"/>
        <v>119</v>
      </c>
      <c r="L124" s="58">
        <f t="shared" si="165"/>
        <v>47908</v>
      </c>
      <c r="M124" s="62">
        <f t="shared" si="234"/>
        <v>0</v>
      </c>
      <c r="N124" s="62">
        <f t="shared" si="250"/>
        <v>0</v>
      </c>
      <c r="O124" s="62">
        <f t="shared" si="251"/>
        <v>0</v>
      </c>
      <c r="P124" s="62">
        <f t="shared" si="252"/>
        <v>0</v>
      </c>
      <c r="Q124" s="83">
        <f>IF(H124+G124&gt;0,0,IF((O124-P124)&gt;=$G$4+Summary!$P$8,$G$4+Summary!$P$8,O124-P124))</f>
        <v>0</v>
      </c>
      <c r="R124" s="62">
        <f t="shared" si="219"/>
        <v>0</v>
      </c>
      <c r="T124" s="44">
        <f t="shared" si="124"/>
        <v>119</v>
      </c>
      <c r="U124" s="58">
        <f t="shared" si="167"/>
        <v>47908</v>
      </c>
      <c r="V124" s="62">
        <f t="shared" si="235"/>
        <v>0</v>
      </c>
      <c r="W124" s="62">
        <f t="shared" si="253"/>
        <v>0</v>
      </c>
      <c r="X124" s="62">
        <f t="shared" si="254"/>
        <v>0</v>
      </c>
      <c r="Y124" s="62">
        <f t="shared" si="255"/>
        <v>0</v>
      </c>
      <c r="Z124" s="83">
        <f>IF(H124+Q124+P124+G124&gt;0,0,IF((X124-Y124)&gt;=$G$4+$P$4+Summary!$P$8,$G$4+$P$4+Summary!$P$8,X124-Y124))</f>
        <v>0</v>
      </c>
      <c r="AA124" s="62">
        <f t="shared" si="220"/>
        <v>0</v>
      </c>
      <c r="AC124" s="44">
        <f t="shared" si="128"/>
        <v>119</v>
      </c>
      <c r="AD124" s="58">
        <f t="shared" si="169"/>
        <v>47908</v>
      </c>
      <c r="AE124" s="62">
        <f t="shared" si="236"/>
        <v>0</v>
      </c>
      <c r="AF124" s="62">
        <f t="shared" si="256"/>
        <v>0</v>
      </c>
      <c r="AG124" s="62">
        <f t="shared" si="257"/>
        <v>0</v>
      </c>
      <c r="AH124" s="62">
        <f t="shared" si="258"/>
        <v>0</v>
      </c>
      <c r="AI124" s="83">
        <f>IF(H124+Q124+Z124+Y124+P124+G124&gt;0,0,IF((AG124-AH124)&gt;=$G$4+$P$4+$Y$4+Summary!$P$8,$G$4+$P$4+$Y$4+Summary!$P$8,AG124-AH124))</f>
        <v>0</v>
      </c>
      <c r="AJ124" s="62">
        <f t="shared" si="221"/>
        <v>0</v>
      </c>
      <c r="AL124" s="44">
        <f t="shared" si="132"/>
        <v>119</v>
      </c>
      <c r="AM124" s="58">
        <f t="shared" si="171"/>
        <v>47908</v>
      </c>
      <c r="AN124" s="62">
        <f t="shared" si="237"/>
        <v>0</v>
      </c>
      <c r="AO124" s="62">
        <f t="shared" si="259"/>
        <v>0</v>
      </c>
      <c r="AP124" s="62">
        <f t="shared" si="260"/>
        <v>0</v>
      </c>
      <c r="AQ124" s="62">
        <f t="shared" si="261"/>
        <v>0</v>
      </c>
      <c r="AR124" s="83">
        <f>IF(H124+Q124+Z124+AI124+AH124+Y124+P124+G124&gt;0,0,IF((AP124-AQ124)&gt;=$G$4+$P$4+$Y$4+$AH$4+Summary!$P$8,$G$4+$P$4+$Y$4+$AH$4+Summary!$P$8,AP124-AQ124))</f>
        <v>0</v>
      </c>
      <c r="AS124" s="62">
        <f t="shared" si="222"/>
        <v>0</v>
      </c>
      <c r="AU124" s="44">
        <f t="shared" si="136"/>
        <v>119</v>
      </c>
      <c r="AV124" s="58">
        <f t="shared" si="173"/>
        <v>47908</v>
      </c>
      <c r="AW124" s="62">
        <f t="shared" si="238"/>
        <v>0</v>
      </c>
      <c r="AX124" s="62">
        <f t="shared" si="262"/>
        <v>0</v>
      </c>
      <c r="AY124" s="62">
        <f t="shared" si="263"/>
        <v>0</v>
      </c>
      <c r="AZ124" s="62">
        <f t="shared" si="264"/>
        <v>0</v>
      </c>
      <c r="BA124" s="83">
        <f>IF(H124+Q124+Z124+AI124+AR124+AQ124+AH124+Y124+P124+G124&gt;0,0,IF((AY124-AZ124)&gt;=$G$4+$P$4+$Y$4+$AH$4+$AQ$4+Summary!$P$8,$G$4+$P$4+$Y$4+$AH$4+$AQ$4+Summary!$P$8,AY124-AZ124))</f>
        <v>0</v>
      </c>
      <c r="BB124" s="62">
        <f t="shared" si="223"/>
        <v>0</v>
      </c>
      <c r="BD124" s="44">
        <f t="shared" si="140"/>
        <v>119</v>
      </c>
      <c r="BE124" s="58">
        <f t="shared" si="175"/>
        <v>47908</v>
      </c>
      <c r="BF124" s="62" t="e">
        <f t="shared" si="239"/>
        <v>#VALUE!</v>
      </c>
      <c r="BG124" s="62">
        <f t="shared" si="265"/>
        <v>0</v>
      </c>
      <c r="BH124" s="62" t="e">
        <f t="shared" si="266"/>
        <v>#VALUE!</v>
      </c>
      <c r="BI124" s="62" t="e">
        <f t="shared" si="267"/>
        <v>#VALUE!</v>
      </c>
      <c r="BJ124" s="83" t="e">
        <f>IF(H124+Q124+Z124+AI124+AR124+BA124+AZ124+AQ124+AH124+Y124+P124+G124&gt;0,0,IF((BH124-BI124)&gt;=$G$4+$P$4+$Y$4+$AH$4+$AQ$4+$AZ$4+Summary!$P$8,$G$4+$P$4+$Y$4+$AH$4+$AQ$4+$AZ$4+Summary!$P$8,BH124-BI124))</f>
        <v>#VALUE!</v>
      </c>
      <c r="BK124" s="62" t="e">
        <f t="shared" si="224"/>
        <v>#VALUE!</v>
      </c>
      <c r="BM124" s="44">
        <f t="shared" si="144"/>
        <v>119</v>
      </c>
      <c r="BN124" s="58">
        <f t="shared" si="177"/>
        <v>47908</v>
      </c>
      <c r="BO124" s="62" t="e">
        <f t="shared" si="240"/>
        <v>#VALUE!</v>
      </c>
      <c r="BP124" s="62">
        <f t="shared" si="268"/>
        <v>0</v>
      </c>
      <c r="BQ124" s="62" t="e">
        <f t="shared" si="269"/>
        <v>#VALUE!</v>
      </c>
      <c r="BR124" s="62" t="e">
        <f t="shared" si="270"/>
        <v>#VALUE!</v>
      </c>
      <c r="BS124" s="83" t="e">
        <f>IF(H124+Q124+Z124+AI124+AR124+BA124+BJ124+BI124+AZ124+AQ124+AH124+Y124+P124+G124&gt;0,0,IF((BQ124-BR124)&gt;=$G$4+$P$4+$Y$4+$AH$4+$AQ$4+$AZ$4+$BI$4+Summary!$P$8,$G$4+$P$4+$Y$4+$AH$4+$AQ$4+$AZ$4+$BI$4+Summary!$P$8,BQ124-BR124))</f>
        <v>#VALUE!</v>
      </c>
      <c r="BT124" s="62" t="e">
        <f t="shared" si="225"/>
        <v>#VALUE!</v>
      </c>
      <c r="BV124" s="44">
        <f t="shared" si="148"/>
        <v>119</v>
      </c>
      <c r="BW124" s="58">
        <f t="shared" si="179"/>
        <v>47908</v>
      </c>
      <c r="BX124" s="62" t="e">
        <f t="shared" si="241"/>
        <v>#VALUE!</v>
      </c>
      <c r="BY124" s="62">
        <f t="shared" si="271"/>
        <v>0</v>
      </c>
      <c r="BZ124" s="62" t="e">
        <f t="shared" si="272"/>
        <v>#VALUE!</v>
      </c>
      <c r="CA124" s="62" t="e">
        <f t="shared" si="273"/>
        <v>#VALUE!</v>
      </c>
      <c r="CB124" s="83" t="e">
        <f>IF(H124+Q124+Z124+AI124+AR124+BA124+BJ124+BS124+BR124+BI124+AZ124+AQ124+AH124+Y124+P124+G124&gt;0,0,IF((BZ124-CA124)&gt;=$G$4+$P$4+$Y$4+$AH$4+$AQ$4+$AZ$4+$BI$4+$BR$4+Summary!$P$8,$G$4+$P$4+$Y$4+$AH$4+$AQ$4+$AZ$4+$BI$4+$BR$4+Summary!$P$8,BZ124-CA124))</f>
        <v>#VALUE!</v>
      </c>
      <c r="CC124" s="62" t="e">
        <f t="shared" si="226"/>
        <v>#VALUE!</v>
      </c>
      <c r="CE124" s="44">
        <f t="shared" si="152"/>
        <v>119</v>
      </c>
      <c r="CF124" s="58">
        <f t="shared" si="181"/>
        <v>47908</v>
      </c>
      <c r="CG124" s="62" t="e">
        <f t="shared" si="242"/>
        <v>#VALUE!</v>
      </c>
      <c r="CH124" s="62">
        <f t="shared" si="274"/>
        <v>0</v>
      </c>
      <c r="CI124" s="62" t="e">
        <f t="shared" si="275"/>
        <v>#VALUE!</v>
      </c>
      <c r="CJ124" s="62" t="e">
        <f t="shared" si="276"/>
        <v>#VALUE!</v>
      </c>
      <c r="CK124" s="83" t="e">
        <f>IF(H124+Q124+Z124+AI124+AR124+BA124+BJ124+BS124+CB124+CA124+BR124+BI124+AZ124+AQ124+AH124+Y124+P124+G124&gt;0,0,IF((CI124-CJ124)&gt;=$G$4+$P$4+$Y$4+$AH$4+$AQ$4+$AZ$4+$BI$4+$BR$4+$CA$4+Summary!$P$8,$G$4+$P$4+$Y$4+$AH$4+$AQ$4+$AZ$4+$BI$4+$BR$4+$CA$4+Summary!$P$8,CI124-CJ124))</f>
        <v>#VALUE!</v>
      </c>
      <c r="CL124" s="62" t="e">
        <f t="shared" si="227"/>
        <v>#VALUE!</v>
      </c>
      <c r="CN124" s="44">
        <f t="shared" si="156"/>
        <v>119</v>
      </c>
      <c r="CO124" s="58">
        <f t="shared" si="183"/>
        <v>47908</v>
      </c>
      <c r="CP124" s="62" t="e">
        <f t="shared" si="228"/>
        <v>#VALUE!</v>
      </c>
      <c r="CQ124" s="62">
        <f t="shared" si="229"/>
        <v>0</v>
      </c>
      <c r="CR124" s="62" t="e">
        <f t="shared" si="230"/>
        <v>#VALUE!</v>
      </c>
      <c r="CS124" s="62" t="e">
        <f t="shared" si="231"/>
        <v>#VALUE!</v>
      </c>
      <c r="CT124" s="62" t="e">
        <f t="shared" si="232"/>
        <v>#VALUE!</v>
      </c>
      <c r="CU124" s="62" t="e">
        <f t="shared" si="233"/>
        <v>#VALUE!</v>
      </c>
      <c r="CV124" s="84">
        <f t="shared" si="277"/>
        <v>47908</v>
      </c>
    </row>
    <row r="125" spans="2:100" ht="20" customHeight="1" thickBot="1" x14ac:dyDescent="0.25">
      <c r="B125" s="44">
        <f t="shared" si="243"/>
        <v>120</v>
      </c>
      <c r="C125" s="58">
        <f t="shared" si="160"/>
        <v>47939</v>
      </c>
      <c r="D125" s="62">
        <f t="shared" si="244"/>
        <v>0</v>
      </c>
      <c r="E125" s="62">
        <f t="shared" si="245"/>
        <v>0</v>
      </c>
      <c r="F125" s="62">
        <f t="shared" si="246"/>
        <v>0</v>
      </c>
      <c r="G125" s="62">
        <f t="shared" si="247"/>
        <v>0</v>
      </c>
      <c r="H125" s="83">
        <f t="shared" si="248"/>
        <v>0</v>
      </c>
      <c r="I125" s="62">
        <f t="shared" si="249"/>
        <v>0</v>
      </c>
      <c r="K125" s="44">
        <f t="shared" si="159"/>
        <v>120</v>
      </c>
      <c r="L125" s="58">
        <f t="shared" si="165"/>
        <v>47939</v>
      </c>
      <c r="M125" s="62">
        <f t="shared" si="234"/>
        <v>0</v>
      </c>
      <c r="N125" s="62">
        <f t="shared" si="250"/>
        <v>0</v>
      </c>
      <c r="O125" s="62">
        <f t="shared" si="251"/>
        <v>0</v>
      </c>
      <c r="P125" s="62">
        <f t="shared" si="252"/>
        <v>0</v>
      </c>
      <c r="Q125" s="83">
        <f>IF(H125+G125&gt;0,0,IF((O125-P125)&gt;=$G$4+Summary!$P$8,$G$4+Summary!$P$8,O125-P125))</f>
        <v>0</v>
      </c>
      <c r="R125" s="62">
        <f t="shared" si="219"/>
        <v>0</v>
      </c>
      <c r="T125" s="44">
        <f t="shared" si="124"/>
        <v>120</v>
      </c>
      <c r="U125" s="58">
        <f t="shared" si="167"/>
        <v>47939</v>
      </c>
      <c r="V125" s="62">
        <f t="shared" si="235"/>
        <v>0</v>
      </c>
      <c r="W125" s="62">
        <f t="shared" si="253"/>
        <v>0</v>
      </c>
      <c r="X125" s="62">
        <f t="shared" si="254"/>
        <v>0</v>
      </c>
      <c r="Y125" s="62">
        <f t="shared" si="255"/>
        <v>0</v>
      </c>
      <c r="Z125" s="83">
        <f>IF(H125+Q125+P125+G125&gt;0,0,IF((X125-Y125)&gt;=$G$4+$P$4+Summary!$P$8,$G$4+$P$4+Summary!$P$8,X125-Y125))</f>
        <v>0</v>
      </c>
      <c r="AA125" s="62">
        <f t="shared" si="220"/>
        <v>0</v>
      </c>
      <c r="AC125" s="44">
        <f t="shared" si="128"/>
        <v>120</v>
      </c>
      <c r="AD125" s="58">
        <f t="shared" si="169"/>
        <v>47939</v>
      </c>
      <c r="AE125" s="62">
        <f t="shared" si="236"/>
        <v>0</v>
      </c>
      <c r="AF125" s="62">
        <f t="shared" si="256"/>
        <v>0</v>
      </c>
      <c r="AG125" s="62">
        <f t="shared" si="257"/>
        <v>0</v>
      </c>
      <c r="AH125" s="62">
        <f t="shared" si="258"/>
        <v>0</v>
      </c>
      <c r="AI125" s="83">
        <f>IF(H125+Q125+Z125+Y125+P125+G125&gt;0,0,IF((AG125-AH125)&gt;=$G$4+$P$4+$Y$4+Summary!$P$8,$G$4+$P$4+$Y$4+Summary!$P$8,AG125-AH125))</f>
        <v>0</v>
      </c>
      <c r="AJ125" s="62">
        <f t="shared" si="221"/>
        <v>0</v>
      </c>
      <c r="AL125" s="44">
        <f t="shared" si="132"/>
        <v>120</v>
      </c>
      <c r="AM125" s="58">
        <f t="shared" si="171"/>
        <v>47939</v>
      </c>
      <c r="AN125" s="62">
        <f t="shared" si="237"/>
        <v>0</v>
      </c>
      <c r="AO125" s="62">
        <f t="shared" si="259"/>
        <v>0</v>
      </c>
      <c r="AP125" s="62">
        <f t="shared" si="260"/>
        <v>0</v>
      </c>
      <c r="AQ125" s="62">
        <f t="shared" si="261"/>
        <v>0</v>
      </c>
      <c r="AR125" s="83">
        <f>IF(H125+Q125+Z125+AI125+AH125+Y125+P125+G125&gt;0,0,IF((AP125-AQ125)&gt;=$G$4+$P$4+$Y$4+$AH$4+Summary!$P$8,$G$4+$P$4+$Y$4+$AH$4+Summary!$P$8,AP125-AQ125))</f>
        <v>0</v>
      </c>
      <c r="AS125" s="62">
        <f t="shared" si="222"/>
        <v>0</v>
      </c>
      <c r="AU125" s="44">
        <f t="shared" si="136"/>
        <v>120</v>
      </c>
      <c r="AV125" s="58">
        <f t="shared" si="173"/>
        <v>47939</v>
      </c>
      <c r="AW125" s="62">
        <f t="shared" si="238"/>
        <v>0</v>
      </c>
      <c r="AX125" s="62">
        <f t="shared" si="262"/>
        <v>0</v>
      </c>
      <c r="AY125" s="62">
        <f t="shared" si="263"/>
        <v>0</v>
      </c>
      <c r="AZ125" s="62">
        <f t="shared" si="264"/>
        <v>0</v>
      </c>
      <c r="BA125" s="83">
        <f>IF(H125+Q125+Z125+AI125+AR125+AQ125+AH125+Y125+P125+G125&gt;0,0,IF((AY125-AZ125)&gt;=$G$4+$P$4+$Y$4+$AH$4+$AQ$4+Summary!$P$8,$G$4+$P$4+$Y$4+$AH$4+$AQ$4+Summary!$P$8,AY125-AZ125))</f>
        <v>0</v>
      </c>
      <c r="BB125" s="62">
        <f t="shared" si="223"/>
        <v>0</v>
      </c>
      <c r="BD125" s="44">
        <f t="shared" si="140"/>
        <v>120</v>
      </c>
      <c r="BE125" s="58">
        <f t="shared" si="175"/>
        <v>47939</v>
      </c>
      <c r="BF125" s="62" t="e">
        <f t="shared" si="239"/>
        <v>#VALUE!</v>
      </c>
      <c r="BG125" s="62">
        <f t="shared" si="265"/>
        <v>0</v>
      </c>
      <c r="BH125" s="62" t="e">
        <f t="shared" si="266"/>
        <v>#VALUE!</v>
      </c>
      <c r="BI125" s="62" t="e">
        <f t="shared" si="267"/>
        <v>#VALUE!</v>
      </c>
      <c r="BJ125" s="83" t="e">
        <f>IF(H125+Q125+Z125+AI125+AR125+BA125+AZ125+AQ125+AH125+Y125+P125+G125&gt;0,0,IF((BH125-BI125)&gt;=$G$4+$P$4+$Y$4+$AH$4+$AQ$4+$AZ$4+Summary!$P$8,$G$4+$P$4+$Y$4+$AH$4+$AQ$4+$AZ$4+Summary!$P$8,BH125-BI125))</f>
        <v>#VALUE!</v>
      </c>
      <c r="BK125" s="62" t="e">
        <f t="shared" si="224"/>
        <v>#VALUE!</v>
      </c>
      <c r="BM125" s="44">
        <f t="shared" si="144"/>
        <v>120</v>
      </c>
      <c r="BN125" s="58">
        <f t="shared" si="177"/>
        <v>47939</v>
      </c>
      <c r="BO125" s="62" t="e">
        <f t="shared" si="240"/>
        <v>#VALUE!</v>
      </c>
      <c r="BP125" s="62">
        <f t="shared" si="268"/>
        <v>0</v>
      </c>
      <c r="BQ125" s="62" t="e">
        <f t="shared" si="269"/>
        <v>#VALUE!</v>
      </c>
      <c r="BR125" s="62" t="e">
        <f t="shared" si="270"/>
        <v>#VALUE!</v>
      </c>
      <c r="BS125" s="83" t="e">
        <f>IF(H125+Q125+Z125+AI125+AR125+BA125+BJ125+BI125+AZ125+AQ125+AH125+Y125+P125+G125&gt;0,0,IF((BQ125-BR125)&gt;=$G$4+$P$4+$Y$4+$AH$4+$AQ$4+$AZ$4+$BI$4+Summary!$P$8,$G$4+$P$4+$Y$4+$AH$4+$AQ$4+$AZ$4+$BI$4+Summary!$P$8,BQ125-BR125))</f>
        <v>#VALUE!</v>
      </c>
      <c r="BT125" s="62" t="e">
        <f t="shared" si="225"/>
        <v>#VALUE!</v>
      </c>
      <c r="BV125" s="44">
        <f t="shared" si="148"/>
        <v>120</v>
      </c>
      <c r="BW125" s="58">
        <f t="shared" si="179"/>
        <v>47939</v>
      </c>
      <c r="BX125" s="62" t="e">
        <f t="shared" si="241"/>
        <v>#VALUE!</v>
      </c>
      <c r="BY125" s="62">
        <f t="shared" si="271"/>
        <v>0</v>
      </c>
      <c r="BZ125" s="62" t="e">
        <f t="shared" si="272"/>
        <v>#VALUE!</v>
      </c>
      <c r="CA125" s="62" t="e">
        <f t="shared" si="273"/>
        <v>#VALUE!</v>
      </c>
      <c r="CB125" s="83" t="e">
        <f>IF(H125+Q125+Z125+AI125+AR125+BA125+BJ125+BS125+BR125+BI125+AZ125+AQ125+AH125+Y125+P125+G125&gt;0,0,IF((BZ125-CA125)&gt;=$G$4+$P$4+$Y$4+$AH$4+$AQ$4+$AZ$4+$BI$4+$BR$4+Summary!$P$8,$G$4+$P$4+$Y$4+$AH$4+$AQ$4+$AZ$4+$BI$4+$BR$4+Summary!$P$8,BZ125-CA125))</f>
        <v>#VALUE!</v>
      </c>
      <c r="CC125" s="62" t="e">
        <f t="shared" si="226"/>
        <v>#VALUE!</v>
      </c>
      <c r="CE125" s="44">
        <f t="shared" si="152"/>
        <v>120</v>
      </c>
      <c r="CF125" s="58">
        <f t="shared" si="181"/>
        <v>47939</v>
      </c>
      <c r="CG125" s="62" t="e">
        <f t="shared" si="242"/>
        <v>#VALUE!</v>
      </c>
      <c r="CH125" s="62">
        <f t="shared" si="274"/>
        <v>0</v>
      </c>
      <c r="CI125" s="62" t="e">
        <f t="shared" si="275"/>
        <v>#VALUE!</v>
      </c>
      <c r="CJ125" s="62" t="e">
        <f t="shared" si="276"/>
        <v>#VALUE!</v>
      </c>
      <c r="CK125" s="83" t="e">
        <f>IF(H125+Q125+Z125+AI125+AR125+BA125+BJ125+BS125+CB125+CA125+BR125+BI125+AZ125+AQ125+AH125+Y125+P125+G125&gt;0,0,IF((CI125-CJ125)&gt;=$G$4+$P$4+$Y$4+$AH$4+$AQ$4+$AZ$4+$BI$4+$BR$4+$CA$4+Summary!$P$8,$G$4+$P$4+$Y$4+$AH$4+$AQ$4+$AZ$4+$BI$4+$BR$4+$CA$4+Summary!$P$8,CI125-CJ125))</f>
        <v>#VALUE!</v>
      </c>
      <c r="CL125" s="62" t="e">
        <f t="shared" si="227"/>
        <v>#VALUE!</v>
      </c>
      <c r="CN125" s="44">
        <f t="shared" si="156"/>
        <v>120</v>
      </c>
      <c r="CO125" s="58">
        <f t="shared" si="183"/>
        <v>47939</v>
      </c>
      <c r="CP125" s="62" t="e">
        <f t="shared" si="228"/>
        <v>#VALUE!</v>
      </c>
      <c r="CQ125" s="62">
        <f t="shared" si="229"/>
        <v>0</v>
      </c>
      <c r="CR125" s="62" t="e">
        <f t="shared" si="230"/>
        <v>#VALUE!</v>
      </c>
      <c r="CS125" s="62" t="e">
        <f t="shared" si="231"/>
        <v>#VALUE!</v>
      </c>
      <c r="CT125" s="62" t="e">
        <f t="shared" si="232"/>
        <v>#VALUE!</v>
      </c>
      <c r="CU125" s="62" t="e">
        <f t="shared" si="233"/>
        <v>#VALUE!</v>
      </c>
      <c r="CV125" s="84">
        <f t="shared" si="277"/>
        <v>47939</v>
      </c>
    </row>
    <row r="126" spans="2:100" ht="20" customHeight="1" x14ac:dyDescent="0.2">
      <c r="B126" s="86"/>
      <c r="C126" s="87"/>
      <c r="D126" s="86"/>
      <c r="E126" s="88">
        <f>SUM(E6:E125)</f>
        <v>484.89015415460915</v>
      </c>
      <c r="F126" s="86"/>
      <c r="G126" s="88">
        <f>SUM(G6:G125)</f>
        <v>1056</v>
      </c>
      <c r="H126" s="88">
        <f>SUM(H6:H125)</f>
        <v>2359.8901541546093</v>
      </c>
      <c r="I126" s="88">
        <f>SUM(I6:I125)</f>
        <v>3415.8901541546093</v>
      </c>
      <c r="K126" s="86"/>
      <c r="L126" s="87"/>
      <c r="M126" s="86"/>
      <c r="N126" s="88">
        <f>SUM(N6:N125)</f>
        <v>181.48640785904601</v>
      </c>
      <c r="O126" s="86"/>
      <c r="P126" s="88">
        <f>SUM(P6:P125)</f>
        <v>560</v>
      </c>
      <c r="Q126" s="88">
        <f>SUM(Q6:Q125)</f>
        <v>454.45640785904607</v>
      </c>
      <c r="R126" s="88">
        <f>SUM(R6:R77)</f>
        <v>1014.4564078590461</v>
      </c>
      <c r="T126" s="86"/>
      <c r="U126" s="87"/>
      <c r="V126" s="86"/>
      <c r="W126" s="88">
        <f>SUM(W6:W125)</f>
        <v>2000.7696867368384</v>
      </c>
      <c r="X126" s="86"/>
      <c r="Y126" s="88">
        <f>SUM(Y6:Y125)</f>
        <v>3580.7696867368381</v>
      </c>
      <c r="Z126" s="88">
        <f>SUM(Z6:Z125)</f>
        <v>4920</v>
      </c>
      <c r="AA126" s="88">
        <f>SUM(AA6:AA77)</f>
        <v>8500.7696867368377</v>
      </c>
      <c r="AC126" s="86"/>
      <c r="AD126" s="87"/>
      <c r="AE126" s="86"/>
      <c r="AF126" s="88">
        <f>SUM(AF6:AF125)</f>
        <v>5511.4465818537547</v>
      </c>
      <c r="AG126" s="86"/>
      <c r="AH126" s="88">
        <f>SUM(AH6:AH125)</f>
        <v>14280</v>
      </c>
      <c r="AI126" s="88">
        <f>SUM(AI6:AI125)</f>
        <v>4984.02658185375</v>
      </c>
      <c r="AJ126" s="88">
        <f>SUM(AJ6:AJ77)</f>
        <v>19264.026581853752</v>
      </c>
      <c r="AL126" s="86"/>
      <c r="AM126" s="87"/>
      <c r="AN126" s="86"/>
      <c r="AO126" s="88">
        <f>SUM(AO6:AO125)</f>
        <v>384.0412516925723</v>
      </c>
      <c r="AP126" s="86"/>
      <c r="AQ126" s="88">
        <f>SUM(AQ6:AQ125)</f>
        <v>1548</v>
      </c>
      <c r="AR126" s="88">
        <f>SUM(AR6:AR125)</f>
        <v>36.041251692572203</v>
      </c>
      <c r="AS126" s="88">
        <f>SUM(AS6:AS77)</f>
        <v>1584.0412516925721</v>
      </c>
      <c r="AU126" s="86"/>
      <c r="AV126" s="87"/>
      <c r="AW126" s="86"/>
      <c r="AX126" s="88">
        <f>SUM(AX6:AX125)</f>
        <v>0</v>
      </c>
      <c r="AY126" s="86"/>
      <c r="AZ126" s="88">
        <f>SUM(AZ6:AZ125)</f>
        <v>0</v>
      </c>
      <c r="BA126" s="88">
        <f>SUM(BA6:BA125)</f>
        <v>0</v>
      </c>
      <c r="BB126" s="88">
        <f>SUM(BB6:BB77)</f>
        <v>0</v>
      </c>
      <c r="BD126" s="86"/>
      <c r="BE126" s="87"/>
      <c r="BF126" s="86"/>
      <c r="BG126" s="88">
        <f>SUM(BG6:BG125)</f>
        <v>0</v>
      </c>
      <c r="BH126" s="86"/>
      <c r="BI126" s="88" t="e">
        <f>SUM(BI6:BI125)</f>
        <v>#VALUE!</v>
      </c>
      <c r="BJ126" s="88" t="e">
        <f>SUM(BJ6:BJ125)</f>
        <v>#VALUE!</v>
      </c>
      <c r="BK126" s="88" t="e">
        <f>SUM(BK6:BK77)</f>
        <v>#VALUE!</v>
      </c>
      <c r="BM126" s="86"/>
      <c r="BN126" s="87"/>
      <c r="BO126" s="86"/>
      <c r="BP126" s="88">
        <f>SUM(BP6:BP125)</f>
        <v>0</v>
      </c>
      <c r="BQ126" s="86"/>
      <c r="BR126" s="88" t="e">
        <f>SUM(BR6:BR125)</f>
        <v>#VALUE!</v>
      </c>
      <c r="BS126" s="88" t="e">
        <f>SUM(BS6:BS125)</f>
        <v>#VALUE!</v>
      </c>
      <c r="BT126" s="88" t="e">
        <f>SUM(BT6:BT77)</f>
        <v>#VALUE!</v>
      </c>
      <c r="BV126" s="86"/>
      <c r="BW126" s="87"/>
      <c r="BX126" s="86"/>
      <c r="BY126" s="88">
        <f>SUM(BY6:BY125)</f>
        <v>0</v>
      </c>
      <c r="BZ126" s="86"/>
      <c r="CA126" s="88" t="e">
        <f>SUM(CA6:CA125)</f>
        <v>#VALUE!</v>
      </c>
      <c r="CB126" s="88" t="e">
        <f>SUM(CB6:CB125)</f>
        <v>#VALUE!</v>
      </c>
      <c r="CC126" s="88" t="e">
        <f>SUM(CC6:CC77)</f>
        <v>#VALUE!</v>
      </c>
      <c r="CE126" s="86"/>
      <c r="CF126" s="87"/>
      <c r="CG126" s="86"/>
      <c r="CH126" s="88">
        <f>SUM(CH6:CH125)</f>
        <v>0</v>
      </c>
      <c r="CI126" s="86"/>
      <c r="CJ126" s="88" t="e">
        <f>SUM(CJ6:CJ125)</f>
        <v>#VALUE!</v>
      </c>
      <c r="CK126" s="88" t="e">
        <f>SUM(CK6:CK125)</f>
        <v>#VALUE!</v>
      </c>
      <c r="CL126" s="88" t="e">
        <f>SUM(CL6:CL77)</f>
        <v>#VALUE!</v>
      </c>
      <c r="CN126" s="86"/>
      <c r="CO126" s="87"/>
      <c r="CP126" s="86"/>
      <c r="CQ126" s="88">
        <f>SUM(CQ6:CQ125)</f>
        <v>8562.6340822968177</v>
      </c>
      <c r="CR126" s="86"/>
      <c r="CS126" s="88" t="e">
        <f>SUM(CS6:CS125)</f>
        <v>#VALUE!</v>
      </c>
      <c r="CT126" s="88" t="e">
        <f>SUM(CT6:CT125)</f>
        <v>#VALUE!</v>
      </c>
      <c r="CU126" s="88" t="e">
        <f>SUM(CU6:CU77)</f>
        <v>#VALUE!</v>
      </c>
    </row>
  </sheetData>
  <mergeCells count="77">
    <mergeCell ref="K1:R1"/>
    <mergeCell ref="K2:O2"/>
    <mergeCell ref="B1:I1"/>
    <mergeCell ref="B2:F2"/>
    <mergeCell ref="B3:F3"/>
    <mergeCell ref="B4:F4"/>
    <mergeCell ref="G2:I2"/>
    <mergeCell ref="G3:I3"/>
    <mergeCell ref="G4:I4"/>
    <mergeCell ref="P2:R2"/>
    <mergeCell ref="K3:O3"/>
    <mergeCell ref="P3:R3"/>
    <mergeCell ref="K4:O4"/>
    <mergeCell ref="P4:R4"/>
    <mergeCell ref="AL4:AP4"/>
    <mergeCell ref="AQ4:AS4"/>
    <mergeCell ref="T4:X4"/>
    <mergeCell ref="Y4:AA4"/>
    <mergeCell ref="AC1:AJ1"/>
    <mergeCell ref="AC2:AG2"/>
    <mergeCell ref="AH2:AJ2"/>
    <mergeCell ref="AC3:AG3"/>
    <mergeCell ref="AH3:AJ3"/>
    <mergeCell ref="AC4:AG4"/>
    <mergeCell ref="AH4:AJ4"/>
    <mergeCell ref="T1:AA1"/>
    <mergeCell ref="T2:X2"/>
    <mergeCell ref="Y2:AA2"/>
    <mergeCell ref="T3:X3"/>
    <mergeCell ref="Y3:AA3"/>
    <mergeCell ref="AL1:AS1"/>
    <mergeCell ref="AL2:AP2"/>
    <mergeCell ref="AQ2:AS2"/>
    <mergeCell ref="AL3:AP3"/>
    <mergeCell ref="AQ3:AS3"/>
    <mergeCell ref="BD4:BH4"/>
    <mergeCell ref="BI4:BK4"/>
    <mergeCell ref="AU1:BB1"/>
    <mergeCell ref="AU2:AY2"/>
    <mergeCell ref="AZ2:BB2"/>
    <mergeCell ref="AU3:AY3"/>
    <mergeCell ref="AZ3:BB3"/>
    <mergeCell ref="AU4:AY4"/>
    <mergeCell ref="AZ4:BB4"/>
    <mergeCell ref="BD1:BK1"/>
    <mergeCell ref="BD2:BH2"/>
    <mergeCell ref="BI2:BK2"/>
    <mergeCell ref="BD3:BH3"/>
    <mergeCell ref="BI3:BK3"/>
    <mergeCell ref="BV4:BZ4"/>
    <mergeCell ref="CA4:CC4"/>
    <mergeCell ref="BM1:BT1"/>
    <mergeCell ref="BM2:BQ2"/>
    <mergeCell ref="BR2:BT2"/>
    <mergeCell ref="BM3:BQ3"/>
    <mergeCell ref="BR3:BT3"/>
    <mergeCell ref="BM4:BQ4"/>
    <mergeCell ref="BR4:BT4"/>
    <mergeCell ref="BV1:CC1"/>
    <mergeCell ref="BV2:BZ2"/>
    <mergeCell ref="CA2:CC2"/>
    <mergeCell ref="BV3:BZ3"/>
    <mergeCell ref="CA3:CC3"/>
    <mergeCell ref="CN4:CR4"/>
    <mergeCell ref="CS4:CU4"/>
    <mergeCell ref="CE1:CL1"/>
    <mergeCell ref="CE2:CI2"/>
    <mergeCell ref="CJ2:CL2"/>
    <mergeCell ref="CE3:CI3"/>
    <mergeCell ref="CJ3:CL3"/>
    <mergeCell ref="CE4:CI4"/>
    <mergeCell ref="CJ4:CL4"/>
    <mergeCell ref="CN1:CU1"/>
    <mergeCell ref="CN2:CR2"/>
    <mergeCell ref="CS2:CU2"/>
    <mergeCell ref="CN3:CR3"/>
    <mergeCell ref="CS3:CU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R27"/>
  <sheetViews>
    <sheetView showGridLines="0" topLeftCell="B1" workbookViewId="0">
      <pane xSplit="2" topLeftCell="D1" activePane="topRight" state="frozen"/>
      <selection activeCell="B1" sqref="B1"/>
      <selection pane="topRight" activeCell="B1" sqref="B1"/>
    </sheetView>
  </sheetViews>
  <sheetFormatPr baseColWidth="10" defaultColWidth="9.1640625" defaultRowHeight="20" customHeight="1" x14ac:dyDescent="0.2"/>
  <cols>
    <col min="1" max="1" width="5.6640625" style="26" customWidth="1"/>
    <col min="2" max="2" width="9.1640625" style="26"/>
    <col min="3" max="3" width="25.6640625" style="26" customWidth="1"/>
    <col min="4" max="125" width="15.6640625" style="28" customWidth="1"/>
    <col min="126" max="129" width="9.1640625" style="26"/>
    <col min="130" max="130" width="25.6640625" style="26" customWidth="1"/>
    <col min="131" max="252" width="15.6640625" style="26" customWidth="1"/>
    <col min="253" max="16384" width="9.1640625" style="26"/>
  </cols>
  <sheetData>
    <row r="1" spans="1:252" ht="20" customHeight="1" thickBot="1" x14ac:dyDescent="0.25">
      <c r="B1" s="33" t="s">
        <v>50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Y1" s="33" t="s">
        <v>54</v>
      </c>
    </row>
    <row r="2" spans="1:252" s="34" customFormat="1" ht="20" customHeight="1" thickBot="1" x14ac:dyDescent="0.25">
      <c r="A2" s="27"/>
      <c r="B2" s="29" t="s">
        <v>0</v>
      </c>
      <c r="C2" s="29" t="s">
        <v>1</v>
      </c>
      <c r="D2" s="35" t="s">
        <v>51</v>
      </c>
      <c r="E2" s="36">
        <f>Summary!N3</f>
        <v>44317</v>
      </c>
      <c r="F2" s="36">
        <f>EDATE(E2,1)</f>
        <v>44348</v>
      </c>
      <c r="G2" s="36">
        <f t="shared" ref="G2:BR2" si="0">EDATE(F2,1)</f>
        <v>44378</v>
      </c>
      <c r="H2" s="36">
        <f t="shared" si="0"/>
        <v>44409</v>
      </c>
      <c r="I2" s="36">
        <f t="shared" si="0"/>
        <v>44440</v>
      </c>
      <c r="J2" s="36">
        <f t="shared" si="0"/>
        <v>44470</v>
      </c>
      <c r="K2" s="36">
        <f t="shared" si="0"/>
        <v>44501</v>
      </c>
      <c r="L2" s="36">
        <f t="shared" si="0"/>
        <v>44531</v>
      </c>
      <c r="M2" s="36">
        <f t="shared" si="0"/>
        <v>44562</v>
      </c>
      <c r="N2" s="36">
        <f t="shared" si="0"/>
        <v>44593</v>
      </c>
      <c r="O2" s="36">
        <f t="shared" si="0"/>
        <v>44621</v>
      </c>
      <c r="P2" s="36">
        <f t="shared" si="0"/>
        <v>44652</v>
      </c>
      <c r="Q2" s="36">
        <f t="shared" si="0"/>
        <v>44682</v>
      </c>
      <c r="R2" s="36">
        <f t="shared" si="0"/>
        <v>44713</v>
      </c>
      <c r="S2" s="36">
        <f t="shared" si="0"/>
        <v>44743</v>
      </c>
      <c r="T2" s="36">
        <f t="shared" si="0"/>
        <v>44774</v>
      </c>
      <c r="U2" s="36">
        <f t="shared" si="0"/>
        <v>44805</v>
      </c>
      <c r="V2" s="36">
        <f t="shared" si="0"/>
        <v>44835</v>
      </c>
      <c r="W2" s="36">
        <f t="shared" si="0"/>
        <v>44866</v>
      </c>
      <c r="X2" s="36">
        <f t="shared" si="0"/>
        <v>44896</v>
      </c>
      <c r="Y2" s="36">
        <f t="shared" si="0"/>
        <v>44927</v>
      </c>
      <c r="Z2" s="36">
        <f t="shared" si="0"/>
        <v>44958</v>
      </c>
      <c r="AA2" s="36">
        <f t="shared" si="0"/>
        <v>44986</v>
      </c>
      <c r="AB2" s="36">
        <f t="shared" si="0"/>
        <v>45017</v>
      </c>
      <c r="AC2" s="36">
        <f t="shared" si="0"/>
        <v>45047</v>
      </c>
      <c r="AD2" s="36">
        <f t="shared" si="0"/>
        <v>45078</v>
      </c>
      <c r="AE2" s="36">
        <f t="shared" si="0"/>
        <v>45108</v>
      </c>
      <c r="AF2" s="36">
        <f t="shared" si="0"/>
        <v>45139</v>
      </c>
      <c r="AG2" s="36">
        <f t="shared" si="0"/>
        <v>45170</v>
      </c>
      <c r="AH2" s="36">
        <f t="shared" si="0"/>
        <v>45200</v>
      </c>
      <c r="AI2" s="36">
        <f t="shared" si="0"/>
        <v>45231</v>
      </c>
      <c r="AJ2" s="36">
        <f t="shared" si="0"/>
        <v>45261</v>
      </c>
      <c r="AK2" s="36">
        <f t="shared" si="0"/>
        <v>45292</v>
      </c>
      <c r="AL2" s="36">
        <f t="shared" si="0"/>
        <v>45323</v>
      </c>
      <c r="AM2" s="36">
        <f t="shared" si="0"/>
        <v>45352</v>
      </c>
      <c r="AN2" s="36">
        <f t="shared" si="0"/>
        <v>45383</v>
      </c>
      <c r="AO2" s="36">
        <f t="shared" si="0"/>
        <v>45413</v>
      </c>
      <c r="AP2" s="36">
        <f t="shared" si="0"/>
        <v>45444</v>
      </c>
      <c r="AQ2" s="36">
        <f t="shared" si="0"/>
        <v>45474</v>
      </c>
      <c r="AR2" s="36">
        <f t="shared" si="0"/>
        <v>45505</v>
      </c>
      <c r="AS2" s="36">
        <f t="shared" si="0"/>
        <v>45536</v>
      </c>
      <c r="AT2" s="36">
        <f t="shared" si="0"/>
        <v>45566</v>
      </c>
      <c r="AU2" s="36">
        <f t="shared" si="0"/>
        <v>45597</v>
      </c>
      <c r="AV2" s="36">
        <f t="shared" si="0"/>
        <v>45627</v>
      </c>
      <c r="AW2" s="36">
        <f t="shared" si="0"/>
        <v>45658</v>
      </c>
      <c r="AX2" s="36">
        <f t="shared" si="0"/>
        <v>45689</v>
      </c>
      <c r="AY2" s="36">
        <f t="shared" si="0"/>
        <v>45717</v>
      </c>
      <c r="AZ2" s="36">
        <f t="shared" si="0"/>
        <v>45748</v>
      </c>
      <c r="BA2" s="36">
        <f t="shared" si="0"/>
        <v>45778</v>
      </c>
      <c r="BB2" s="36">
        <f t="shared" si="0"/>
        <v>45809</v>
      </c>
      <c r="BC2" s="36">
        <f t="shared" si="0"/>
        <v>45839</v>
      </c>
      <c r="BD2" s="36">
        <f t="shared" si="0"/>
        <v>45870</v>
      </c>
      <c r="BE2" s="36">
        <f t="shared" si="0"/>
        <v>45901</v>
      </c>
      <c r="BF2" s="36">
        <f t="shared" si="0"/>
        <v>45931</v>
      </c>
      <c r="BG2" s="36">
        <f t="shared" si="0"/>
        <v>45962</v>
      </c>
      <c r="BH2" s="36">
        <f t="shared" si="0"/>
        <v>45992</v>
      </c>
      <c r="BI2" s="36">
        <f t="shared" si="0"/>
        <v>46023</v>
      </c>
      <c r="BJ2" s="36">
        <f t="shared" si="0"/>
        <v>46054</v>
      </c>
      <c r="BK2" s="36">
        <f t="shared" si="0"/>
        <v>46082</v>
      </c>
      <c r="BL2" s="36">
        <f t="shared" si="0"/>
        <v>46113</v>
      </c>
      <c r="BM2" s="36">
        <f t="shared" si="0"/>
        <v>46143</v>
      </c>
      <c r="BN2" s="36">
        <f t="shared" si="0"/>
        <v>46174</v>
      </c>
      <c r="BO2" s="36">
        <f t="shared" si="0"/>
        <v>46204</v>
      </c>
      <c r="BP2" s="36">
        <f t="shared" si="0"/>
        <v>46235</v>
      </c>
      <c r="BQ2" s="36">
        <f t="shared" si="0"/>
        <v>46266</v>
      </c>
      <c r="BR2" s="36">
        <f t="shared" si="0"/>
        <v>46296</v>
      </c>
      <c r="BS2" s="36">
        <f t="shared" ref="BS2:DT2" si="1">EDATE(BR2,1)</f>
        <v>46327</v>
      </c>
      <c r="BT2" s="36">
        <f t="shared" si="1"/>
        <v>46357</v>
      </c>
      <c r="BU2" s="36">
        <f t="shared" si="1"/>
        <v>46388</v>
      </c>
      <c r="BV2" s="36">
        <f t="shared" si="1"/>
        <v>46419</v>
      </c>
      <c r="BW2" s="36">
        <f t="shared" si="1"/>
        <v>46447</v>
      </c>
      <c r="BX2" s="36">
        <f t="shared" si="1"/>
        <v>46478</v>
      </c>
      <c r="BY2" s="36">
        <f t="shared" si="1"/>
        <v>46508</v>
      </c>
      <c r="BZ2" s="36">
        <f t="shared" si="1"/>
        <v>46539</v>
      </c>
      <c r="CA2" s="36">
        <f t="shared" si="1"/>
        <v>46569</v>
      </c>
      <c r="CB2" s="36">
        <f t="shared" si="1"/>
        <v>46600</v>
      </c>
      <c r="CC2" s="36">
        <f t="shared" si="1"/>
        <v>46631</v>
      </c>
      <c r="CD2" s="36">
        <f t="shared" si="1"/>
        <v>46661</v>
      </c>
      <c r="CE2" s="36">
        <f t="shared" si="1"/>
        <v>46692</v>
      </c>
      <c r="CF2" s="36">
        <f t="shared" si="1"/>
        <v>46722</v>
      </c>
      <c r="CG2" s="36">
        <f t="shared" si="1"/>
        <v>46753</v>
      </c>
      <c r="CH2" s="36">
        <f t="shared" si="1"/>
        <v>46784</v>
      </c>
      <c r="CI2" s="36">
        <f t="shared" si="1"/>
        <v>46813</v>
      </c>
      <c r="CJ2" s="36">
        <f t="shared" si="1"/>
        <v>46844</v>
      </c>
      <c r="CK2" s="36">
        <f t="shared" si="1"/>
        <v>46874</v>
      </c>
      <c r="CL2" s="36">
        <f t="shared" si="1"/>
        <v>46905</v>
      </c>
      <c r="CM2" s="36">
        <f t="shared" si="1"/>
        <v>46935</v>
      </c>
      <c r="CN2" s="36">
        <f t="shared" si="1"/>
        <v>46966</v>
      </c>
      <c r="CO2" s="36">
        <f t="shared" si="1"/>
        <v>46997</v>
      </c>
      <c r="CP2" s="36">
        <f t="shared" si="1"/>
        <v>47027</v>
      </c>
      <c r="CQ2" s="36">
        <f t="shared" si="1"/>
        <v>47058</v>
      </c>
      <c r="CR2" s="36">
        <f t="shared" si="1"/>
        <v>47088</v>
      </c>
      <c r="CS2" s="36">
        <f t="shared" si="1"/>
        <v>47119</v>
      </c>
      <c r="CT2" s="36">
        <f t="shared" si="1"/>
        <v>47150</v>
      </c>
      <c r="CU2" s="36">
        <f t="shared" si="1"/>
        <v>47178</v>
      </c>
      <c r="CV2" s="36">
        <f t="shared" si="1"/>
        <v>47209</v>
      </c>
      <c r="CW2" s="36">
        <f t="shared" si="1"/>
        <v>47239</v>
      </c>
      <c r="CX2" s="36">
        <f t="shared" si="1"/>
        <v>47270</v>
      </c>
      <c r="CY2" s="36">
        <f t="shared" si="1"/>
        <v>47300</v>
      </c>
      <c r="CZ2" s="36">
        <f t="shared" si="1"/>
        <v>47331</v>
      </c>
      <c r="DA2" s="36">
        <f t="shared" si="1"/>
        <v>47362</v>
      </c>
      <c r="DB2" s="36">
        <f t="shared" si="1"/>
        <v>47392</v>
      </c>
      <c r="DC2" s="36">
        <f t="shared" si="1"/>
        <v>47423</v>
      </c>
      <c r="DD2" s="36">
        <f t="shared" si="1"/>
        <v>47453</v>
      </c>
      <c r="DE2" s="36">
        <f t="shared" si="1"/>
        <v>47484</v>
      </c>
      <c r="DF2" s="36">
        <f t="shared" si="1"/>
        <v>47515</v>
      </c>
      <c r="DG2" s="36">
        <f t="shared" si="1"/>
        <v>47543</v>
      </c>
      <c r="DH2" s="36">
        <f t="shared" si="1"/>
        <v>47574</v>
      </c>
      <c r="DI2" s="36">
        <f t="shared" si="1"/>
        <v>47604</v>
      </c>
      <c r="DJ2" s="36">
        <f t="shared" si="1"/>
        <v>47635</v>
      </c>
      <c r="DK2" s="36">
        <f t="shared" si="1"/>
        <v>47665</v>
      </c>
      <c r="DL2" s="36">
        <f t="shared" si="1"/>
        <v>47696</v>
      </c>
      <c r="DM2" s="36">
        <f t="shared" si="1"/>
        <v>47727</v>
      </c>
      <c r="DN2" s="36">
        <f t="shared" si="1"/>
        <v>47757</v>
      </c>
      <c r="DO2" s="36">
        <f t="shared" si="1"/>
        <v>47788</v>
      </c>
      <c r="DP2" s="36">
        <f t="shared" si="1"/>
        <v>47818</v>
      </c>
      <c r="DQ2" s="36">
        <f t="shared" si="1"/>
        <v>47849</v>
      </c>
      <c r="DR2" s="36">
        <f t="shared" si="1"/>
        <v>47880</v>
      </c>
      <c r="DS2" s="36">
        <f t="shared" si="1"/>
        <v>47908</v>
      </c>
      <c r="DT2" s="36">
        <f t="shared" si="1"/>
        <v>47939</v>
      </c>
      <c r="DU2" s="35" t="s">
        <v>52</v>
      </c>
      <c r="DY2" s="29" t="s">
        <v>0</v>
      </c>
      <c r="DZ2" s="29" t="s">
        <v>1</v>
      </c>
      <c r="EA2" s="35" t="s">
        <v>51</v>
      </c>
      <c r="EB2" s="36">
        <f>E2</f>
        <v>44317</v>
      </c>
      <c r="EC2" s="36">
        <f>F2</f>
        <v>44348</v>
      </c>
      <c r="ED2" s="36">
        <f t="shared" ref="ED2:GO2" si="2">G2</f>
        <v>44378</v>
      </c>
      <c r="EE2" s="36">
        <f t="shared" si="2"/>
        <v>44409</v>
      </c>
      <c r="EF2" s="36">
        <f t="shared" si="2"/>
        <v>44440</v>
      </c>
      <c r="EG2" s="36">
        <f t="shared" si="2"/>
        <v>44470</v>
      </c>
      <c r="EH2" s="36">
        <f t="shared" si="2"/>
        <v>44501</v>
      </c>
      <c r="EI2" s="36">
        <f t="shared" si="2"/>
        <v>44531</v>
      </c>
      <c r="EJ2" s="36">
        <f t="shared" si="2"/>
        <v>44562</v>
      </c>
      <c r="EK2" s="36">
        <f t="shared" si="2"/>
        <v>44593</v>
      </c>
      <c r="EL2" s="36">
        <f t="shared" si="2"/>
        <v>44621</v>
      </c>
      <c r="EM2" s="36">
        <f t="shared" si="2"/>
        <v>44652</v>
      </c>
      <c r="EN2" s="36">
        <f t="shared" si="2"/>
        <v>44682</v>
      </c>
      <c r="EO2" s="36">
        <f t="shared" si="2"/>
        <v>44713</v>
      </c>
      <c r="EP2" s="36">
        <f t="shared" si="2"/>
        <v>44743</v>
      </c>
      <c r="EQ2" s="36">
        <f t="shared" si="2"/>
        <v>44774</v>
      </c>
      <c r="ER2" s="36">
        <f t="shared" si="2"/>
        <v>44805</v>
      </c>
      <c r="ES2" s="36">
        <f t="shared" si="2"/>
        <v>44835</v>
      </c>
      <c r="ET2" s="36">
        <f t="shared" si="2"/>
        <v>44866</v>
      </c>
      <c r="EU2" s="36">
        <f t="shared" si="2"/>
        <v>44896</v>
      </c>
      <c r="EV2" s="36">
        <f t="shared" si="2"/>
        <v>44927</v>
      </c>
      <c r="EW2" s="36">
        <f t="shared" si="2"/>
        <v>44958</v>
      </c>
      <c r="EX2" s="36">
        <f t="shared" si="2"/>
        <v>44986</v>
      </c>
      <c r="EY2" s="36">
        <f t="shared" si="2"/>
        <v>45017</v>
      </c>
      <c r="EZ2" s="36">
        <f t="shared" si="2"/>
        <v>45047</v>
      </c>
      <c r="FA2" s="36">
        <f t="shared" si="2"/>
        <v>45078</v>
      </c>
      <c r="FB2" s="36">
        <f t="shared" si="2"/>
        <v>45108</v>
      </c>
      <c r="FC2" s="36">
        <f t="shared" si="2"/>
        <v>45139</v>
      </c>
      <c r="FD2" s="36">
        <f t="shared" si="2"/>
        <v>45170</v>
      </c>
      <c r="FE2" s="36">
        <f t="shared" si="2"/>
        <v>45200</v>
      </c>
      <c r="FF2" s="36">
        <f t="shared" si="2"/>
        <v>45231</v>
      </c>
      <c r="FG2" s="36">
        <f t="shared" si="2"/>
        <v>45261</v>
      </c>
      <c r="FH2" s="36">
        <f t="shared" si="2"/>
        <v>45292</v>
      </c>
      <c r="FI2" s="36">
        <f t="shared" si="2"/>
        <v>45323</v>
      </c>
      <c r="FJ2" s="36">
        <f t="shared" si="2"/>
        <v>45352</v>
      </c>
      <c r="FK2" s="36">
        <f t="shared" si="2"/>
        <v>45383</v>
      </c>
      <c r="FL2" s="36">
        <f t="shared" si="2"/>
        <v>45413</v>
      </c>
      <c r="FM2" s="36">
        <f t="shared" si="2"/>
        <v>45444</v>
      </c>
      <c r="FN2" s="36">
        <f t="shared" si="2"/>
        <v>45474</v>
      </c>
      <c r="FO2" s="36">
        <f t="shared" si="2"/>
        <v>45505</v>
      </c>
      <c r="FP2" s="36">
        <f t="shared" si="2"/>
        <v>45536</v>
      </c>
      <c r="FQ2" s="36">
        <f t="shared" si="2"/>
        <v>45566</v>
      </c>
      <c r="FR2" s="36">
        <f t="shared" si="2"/>
        <v>45597</v>
      </c>
      <c r="FS2" s="36">
        <f t="shared" si="2"/>
        <v>45627</v>
      </c>
      <c r="FT2" s="36">
        <f t="shared" si="2"/>
        <v>45658</v>
      </c>
      <c r="FU2" s="36">
        <f t="shared" si="2"/>
        <v>45689</v>
      </c>
      <c r="FV2" s="36">
        <f t="shared" si="2"/>
        <v>45717</v>
      </c>
      <c r="FW2" s="36">
        <f t="shared" si="2"/>
        <v>45748</v>
      </c>
      <c r="FX2" s="36">
        <f t="shared" si="2"/>
        <v>45778</v>
      </c>
      <c r="FY2" s="36">
        <f t="shared" si="2"/>
        <v>45809</v>
      </c>
      <c r="FZ2" s="36">
        <f t="shared" si="2"/>
        <v>45839</v>
      </c>
      <c r="GA2" s="36">
        <f t="shared" si="2"/>
        <v>45870</v>
      </c>
      <c r="GB2" s="36">
        <f t="shared" si="2"/>
        <v>45901</v>
      </c>
      <c r="GC2" s="36">
        <f t="shared" si="2"/>
        <v>45931</v>
      </c>
      <c r="GD2" s="36">
        <f t="shared" si="2"/>
        <v>45962</v>
      </c>
      <c r="GE2" s="36">
        <f t="shared" si="2"/>
        <v>45992</v>
      </c>
      <c r="GF2" s="36">
        <f t="shared" si="2"/>
        <v>46023</v>
      </c>
      <c r="GG2" s="36">
        <f t="shared" si="2"/>
        <v>46054</v>
      </c>
      <c r="GH2" s="36">
        <f t="shared" si="2"/>
        <v>46082</v>
      </c>
      <c r="GI2" s="36">
        <f t="shared" si="2"/>
        <v>46113</v>
      </c>
      <c r="GJ2" s="36">
        <f t="shared" si="2"/>
        <v>46143</v>
      </c>
      <c r="GK2" s="36">
        <f t="shared" si="2"/>
        <v>46174</v>
      </c>
      <c r="GL2" s="36">
        <f t="shared" si="2"/>
        <v>46204</v>
      </c>
      <c r="GM2" s="36">
        <f t="shared" si="2"/>
        <v>46235</v>
      </c>
      <c r="GN2" s="36">
        <f t="shared" si="2"/>
        <v>46266</v>
      </c>
      <c r="GO2" s="36">
        <f t="shared" si="2"/>
        <v>46296</v>
      </c>
      <c r="GP2" s="36">
        <f t="shared" ref="GP2:IQ2" si="3">BS2</f>
        <v>46327</v>
      </c>
      <c r="GQ2" s="36">
        <f t="shared" si="3"/>
        <v>46357</v>
      </c>
      <c r="GR2" s="36">
        <f t="shared" si="3"/>
        <v>46388</v>
      </c>
      <c r="GS2" s="36">
        <f t="shared" si="3"/>
        <v>46419</v>
      </c>
      <c r="GT2" s="36">
        <f t="shared" si="3"/>
        <v>46447</v>
      </c>
      <c r="GU2" s="36">
        <f t="shared" si="3"/>
        <v>46478</v>
      </c>
      <c r="GV2" s="36">
        <f t="shared" si="3"/>
        <v>46508</v>
      </c>
      <c r="GW2" s="36">
        <f t="shared" si="3"/>
        <v>46539</v>
      </c>
      <c r="GX2" s="36">
        <f t="shared" si="3"/>
        <v>46569</v>
      </c>
      <c r="GY2" s="36">
        <f t="shared" si="3"/>
        <v>46600</v>
      </c>
      <c r="GZ2" s="36">
        <f t="shared" si="3"/>
        <v>46631</v>
      </c>
      <c r="HA2" s="36">
        <f t="shared" si="3"/>
        <v>46661</v>
      </c>
      <c r="HB2" s="36">
        <f t="shared" si="3"/>
        <v>46692</v>
      </c>
      <c r="HC2" s="36">
        <f t="shared" si="3"/>
        <v>46722</v>
      </c>
      <c r="HD2" s="36">
        <f t="shared" si="3"/>
        <v>46753</v>
      </c>
      <c r="HE2" s="36">
        <f t="shared" si="3"/>
        <v>46784</v>
      </c>
      <c r="HF2" s="36">
        <f t="shared" si="3"/>
        <v>46813</v>
      </c>
      <c r="HG2" s="36">
        <f t="shared" si="3"/>
        <v>46844</v>
      </c>
      <c r="HH2" s="36">
        <f t="shared" si="3"/>
        <v>46874</v>
      </c>
      <c r="HI2" s="36">
        <f t="shared" si="3"/>
        <v>46905</v>
      </c>
      <c r="HJ2" s="36">
        <f t="shared" si="3"/>
        <v>46935</v>
      </c>
      <c r="HK2" s="36">
        <f t="shared" si="3"/>
        <v>46966</v>
      </c>
      <c r="HL2" s="36">
        <f t="shared" si="3"/>
        <v>46997</v>
      </c>
      <c r="HM2" s="36">
        <f t="shared" si="3"/>
        <v>47027</v>
      </c>
      <c r="HN2" s="36">
        <f t="shared" si="3"/>
        <v>47058</v>
      </c>
      <c r="HO2" s="36">
        <f t="shared" si="3"/>
        <v>47088</v>
      </c>
      <c r="HP2" s="36">
        <f t="shared" si="3"/>
        <v>47119</v>
      </c>
      <c r="HQ2" s="36">
        <f t="shared" si="3"/>
        <v>47150</v>
      </c>
      <c r="HR2" s="36">
        <f t="shared" si="3"/>
        <v>47178</v>
      </c>
      <c r="HS2" s="36">
        <f t="shared" si="3"/>
        <v>47209</v>
      </c>
      <c r="HT2" s="36">
        <f t="shared" si="3"/>
        <v>47239</v>
      </c>
      <c r="HU2" s="36">
        <f t="shared" si="3"/>
        <v>47270</v>
      </c>
      <c r="HV2" s="36">
        <f t="shared" si="3"/>
        <v>47300</v>
      </c>
      <c r="HW2" s="36">
        <f t="shared" si="3"/>
        <v>47331</v>
      </c>
      <c r="HX2" s="36">
        <f t="shared" si="3"/>
        <v>47362</v>
      </c>
      <c r="HY2" s="36">
        <f t="shared" si="3"/>
        <v>47392</v>
      </c>
      <c r="HZ2" s="36">
        <f t="shared" si="3"/>
        <v>47423</v>
      </c>
      <c r="IA2" s="36">
        <f t="shared" si="3"/>
        <v>47453</v>
      </c>
      <c r="IB2" s="36">
        <f t="shared" si="3"/>
        <v>47484</v>
      </c>
      <c r="IC2" s="36">
        <f t="shared" si="3"/>
        <v>47515</v>
      </c>
      <c r="ID2" s="36">
        <f t="shared" si="3"/>
        <v>47543</v>
      </c>
      <c r="IE2" s="36">
        <f t="shared" si="3"/>
        <v>47574</v>
      </c>
      <c r="IF2" s="36">
        <f t="shared" si="3"/>
        <v>47604</v>
      </c>
      <c r="IG2" s="36">
        <f t="shared" si="3"/>
        <v>47635</v>
      </c>
      <c r="IH2" s="36">
        <f t="shared" si="3"/>
        <v>47665</v>
      </c>
      <c r="II2" s="36">
        <f t="shared" si="3"/>
        <v>47696</v>
      </c>
      <c r="IJ2" s="36">
        <f t="shared" si="3"/>
        <v>47727</v>
      </c>
      <c r="IK2" s="36">
        <f t="shared" si="3"/>
        <v>47757</v>
      </c>
      <c r="IL2" s="36">
        <f t="shared" si="3"/>
        <v>47788</v>
      </c>
      <c r="IM2" s="36">
        <f t="shared" si="3"/>
        <v>47818</v>
      </c>
      <c r="IN2" s="36">
        <f t="shared" si="3"/>
        <v>47849</v>
      </c>
      <c r="IO2" s="36">
        <f t="shared" si="3"/>
        <v>47880</v>
      </c>
      <c r="IP2" s="36">
        <f t="shared" si="3"/>
        <v>47908</v>
      </c>
      <c r="IQ2" s="36">
        <f t="shared" si="3"/>
        <v>47939</v>
      </c>
      <c r="IR2" s="35" t="s">
        <v>52</v>
      </c>
    </row>
    <row r="3" spans="1:252" ht="20" customHeight="1" thickBot="1" x14ac:dyDescent="0.25">
      <c r="B3" s="30">
        <v>1</v>
      </c>
      <c r="C3" s="30" t="str">
        <f>Summary!AI3</f>
        <v>American Express</v>
      </c>
      <c r="D3" s="31">
        <f>VLOOKUP(C3,Summary!$B$3:$C$13,2,FALSE)</f>
        <v>2931</v>
      </c>
      <c r="E3" s="31">
        <f>VLOOKUP($E$2,'Payment Schedule'!$C$5:$G$125,5,FALSE)</f>
        <v>88</v>
      </c>
      <c r="F3" s="31">
        <f>VLOOKUP(F2,'Payment Schedule'!$C$5:$G$125,5,FALSE)</f>
        <v>88</v>
      </c>
      <c r="G3" s="31">
        <f>VLOOKUP(G2,'Payment Schedule'!$C$5:$G$125,5,FALSE)</f>
        <v>88</v>
      </c>
      <c r="H3" s="31">
        <f>VLOOKUP(H2,'Payment Schedule'!$C$5:$G$125,5,FALSE)</f>
        <v>88</v>
      </c>
      <c r="I3" s="31">
        <f>VLOOKUP(I2,'Payment Schedule'!$C$5:$G$125,5,FALSE)</f>
        <v>88</v>
      </c>
      <c r="J3" s="31">
        <f>VLOOKUP(J2,'Payment Schedule'!$C$5:$G$125,5,FALSE)</f>
        <v>88</v>
      </c>
      <c r="K3" s="31">
        <f>VLOOKUP(K2,'Payment Schedule'!$C$5:$G$125,5,FALSE)</f>
        <v>88</v>
      </c>
      <c r="L3" s="31">
        <f>VLOOKUP(L2,'Payment Schedule'!$C$5:$G$125,5,FALSE)</f>
        <v>88</v>
      </c>
      <c r="M3" s="31">
        <f>VLOOKUP(M2,'Payment Schedule'!$C$5:$G$125,5,FALSE)</f>
        <v>88</v>
      </c>
      <c r="N3" s="31">
        <f>VLOOKUP(N2,'Payment Schedule'!$C$5:$G$125,5,FALSE)</f>
        <v>88</v>
      </c>
      <c r="O3" s="31">
        <f>VLOOKUP(O2,'Payment Schedule'!$C$5:$G$125,5,FALSE)</f>
        <v>88</v>
      </c>
      <c r="P3" s="31">
        <f>VLOOKUP(P2,'Payment Schedule'!$C$5:$G$125,5,FALSE)</f>
        <v>88</v>
      </c>
      <c r="Q3" s="31">
        <f>VLOOKUP(Q2,'Payment Schedule'!$C$5:$G$125,5,FALSE)</f>
        <v>88</v>
      </c>
      <c r="R3" s="31">
        <f>VLOOKUP(R2,'Payment Schedule'!$C$5:$G$125,5,FALSE)</f>
        <v>88</v>
      </c>
      <c r="S3" s="31">
        <f>VLOOKUP(S2,'Payment Schedule'!$C$5:$G$125,5,FALSE)</f>
        <v>88</v>
      </c>
      <c r="T3" s="31">
        <f>VLOOKUP(T2,'Payment Schedule'!$C$5:$G$125,5,FALSE)</f>
        <v>88</v>
      </c>
      <c r="U3" s="31">
        <f>VLOOKUP(U2,'Payment Schedule'!$C$5:$G$125,5,FALSE)</f>
        <v>88</v>
      </c>
      <c r="V3" s="31">
        <f>VLOOKUP(V2,'Payment Schedule'!$C$5:$G$125,5,FALSE)</f>
        <v>88</v>
      </c>
      <c r="W3" s="31">
        <f>VLOOKUP(W2,'Payment Schedule'!$C$5:$G$125,5,FALSE)</f>
        <v>88</v>
      </c>
      <c r="X3" s="31">
        <f>VLOOKUP(X2,'Payment Schedule'!$C$5:$G$125,5,FALSE)</f>
        <v>88</v>
      </c>
      <c r="Y3" s="31">
        <f>VLOOKUP(Y2,'Payment Schedule'!$C$5:$G$125,5,FALSE)</f>
        <v>88</v>
      </c>
      <c r="Z3" s="31">
        <f>VLOOKUP(Z2,'Payment Schedule'!$C$5:$G$125,5,FALSE)</f>
        <v>88</v>
      </c>
      <c r="AA3" s="31">
        <f>VLOOKUP(AA2,'Payment Schedule'!$C$5:$G$125,5,FALSE)</f>
        <v>88</v>
      </c>
      <c r="AB3" s="31">
        <f>VLOOKUP(AB2,'Payment Schedule'!$C$5:$G$125,5,FALSE)</f>
        <v>88</v>
      </c>
      <c r="AC3" s="31">
        <f>VLOOKUP(AC2,'Payment Schedule'!$C$5:$G$125,5,FALSE)</f>
        <v>88</v>
      </c>
      <c r="AD3" s="31">
        <f>VLOOKUP(AD2,'Payment Schedule'!$C$5:$G$125,5,FALSE)</f>
        <v>88</v>
      </c>
      <c r="AE3" s="31">
        <f>VLOOKUP(AE2,'Payment Schedule'!$C$5:$G$125,5,FALSE)</f>
        <v>88</v>
      </c>
      <c r="AF3" s="31">
        <f>VLOOKUP(AF2,'Payment Schedule'!$C$5:$G$125,5,FALSE)</f>
        <v>88</v>
      </c>
      <c r="AG3" s="31">
        <f>VLOOKUP(AG2,'Payment Schedule'!$C$5:$G$125,5,FALSE)</f>
        <v>88</v>
      </c>
      <c r="AH3" s="31">
        <f>VLOOKUP(AH2,'Payment Schedule'!$C$5:$G$125,5,FALSE)</f>
        <v>88</v>
      </c>
      <c r="AI3" s="31">
        <f>VLOOKUP(AI2,'Payment Schedule'!$C$5:$G$125,5,FALSE)</f>
        <v>88</v>
      </c>
      <c r="AJ3" s="31">
        <f>VLOOKUP(AJ2,'Payment Schedule'!$C$5:$G$125,5,FALSE)</f>
        <v>88</v>
      </c>
      <c r="AK3" s="31">
        <f>VLOOKUP(AK2,'Payment Schedule'!$C$5:$G$125,5,FALSE)</f>
        <v>88</v>
      </c>
      <c r="AL3" s="31">
        <f>VLOOKUP(AL2,'Payment Schedule'!$C$5:$G$125,5,FALSE)</f>
        <v>88</v>
      </c>
      <c r="AM3" s="31">
        <f>VLOOKUP(AM2,'Payment Schedule'!$C$5:$G$125,5,FALSE)</f>
        <v>88</v>
      </c>
      <c r="AN3" s="31">
        <f>VLOOKUP(AN2,'Payment Schedule'!$C$5:$G$125,5,FALSE)</f>
        <v>88</v>
      </c>
      <c r="AO3" s="31">
        <f>VLOOKUP(AO2,'Payment Schedule'!$C$5:$G$125,5,FALSE)</f>
        <v>88</v>
      </c>
      <c r="AP3" s="31">
        <f>VLOOKUP(AP2,'Payment Schedule'!$C$5:$G$125,5,FALSE)</f>
        <v>88</v>
      </c>
      <c r="AQ3" s="31">
        <f>VLOOKUP(AQ2,'Payment Schedule'!$C$5:$G$125,5,FALSE)</f>
        <v>88</v>
      </c>
      <c r="AR3" s="31">
        <f>VLOOKUP(AR2,'Payment Schedule'!$C$5:$G$125,5,FALSE)</f>
        <v>88</v>
      </c>
      <c r="AS3" s="31">
        <f>VLOOKUP(AS2,'Payment Schedule'!$C$5:$G$125,5,FALSE)</f>
        <v>88</v>
      </c>
      <c r="AT3" s="31">
        <f>VLOOKUP(AT2,'Payment Schedule'!$C$5:$G$125,5,FALSE)</f>
        <v>88</v>
      </c>
      <c r="AU3" s="31">
        <f>VLOOKUP(AU2,'Payment Schedule'!$C$5:$G$125,5,FALSE)</f>
        <v>88</v>
      </c>
      <c r="AV3" s="31">
        <f>VLOOKUP(AV2,'Payment Schedule'!$C$5:$G$125,5,FALSE)</f>
        <v>88</v>
      </c>
      <c r="AW3" s="31">
        <f>VLOOKUP(AW2,'Payment Schedule'!$C$5:$G$125,5,FALSE)</f>
        <v>88</v>
      </c>
      <c r="AX3" s="31">
        <f>VLOOKUP(AX2,'Payment Schedule'!$C$5:$G$125,5,FALSE)</f>
        <v>88</v>
      </c>
      <c r="AY3" s="31">
        <f>VLOOKUP(AY2,'Payment Schedule'!$C$5:$G$125,5,FALSE)</f>
        <v>88</v>
      </c>
      <c r="AZ3" s="31">
        <f>VLOOKUP(AZ2,'Payment Schedule'!$C$5:$G$125,5,FALSE)</f>
        <v>88</v>
      </c>
      <c r="BA3" s="31">
        <f>VLOOKUP(BA2,'Payment Schedule'!$C$5:$G$125,5,FALSE)</f>
        <v>88</v>
      </c>
      <c r="BB3" s="31">
        <f>VLOOKUP(BB2,'Payment Schedule'!$C$5:$G$125,5,FALSE)</f>
        <v>88</v>
      </c>
      <c r="BC3" s="31">
        <f>VLOOKUP(BC2,'Payment Schedule'!$C$5:$G$125,5,FALSE)</f>
        <v>88</v>
      </c>
      <c r="BD3" s="31">
        <f>VLOOKUP(BD2,'Payment Schedule'!$C$5:$G$125,5,FALSE)</f>
        <v>88</v>
      </c>
      <c r="BE3" s="31">
        <f>VLOOKUP(BE2,'Payment Schedule'!$C$5:$G$125,5,FALSE)</f>
        <v>88</v>
      </c>
      <c r="BF3" s="31">
        <f>VLOOKUP(BF2,'Payment Schedule'!$C$5:$G$125,5,FALSE)</f>
        <v>88</v>
      </c>
      <c r="BG3" s="31">
        <f>VLOOKUP(BG2,'Payment Schedule'!$C$5:$G$125,5,FALSE)</f>
        <v>88</v>
      </c>
      <c r="BH3" s="31">
        <f>VLOOKUP(BH2,'Payment Schedule'!$C$5:$G$125,5,FALSE)</f>
        <v>88</v>
      </c>
      <c r="BI3" s="31">
        <f>VLOOKUP(BI2,'Payment Schedule'!$C$5:$G$125,5,FALSE)</f>
        <v>88</v>
      </c>
      <c r="BJ3" s="31">
        <f>VLOOKUP(BJ2,'Payment Schedule'!$C$5:$G$125,5,FALSE)</f>
        <v>88</v>
      </c>
      <c r="BK3" s="31">
        <f>VLOOKUP(BK2,'Payment Schedule'!$C$5:$G$125,5,FALSE)</f>
        <v>88</v>
      </c>
      <c r="BL3" s="31">
        <f>VLOOKUP(BL2,'Payment Schedule'!$C$5:$G$125,5,FALSE)</f>
        <v>88</v>
      </c>
      <c r="BM3" s="31">
        <f>VLOOKUP(BM2,'Payment Schedule'!$C$5:$G$125,5,FALSE)</f>
        <v>88</v>
      </c>
      <c r="BN3" s="31">
        <f>VLOOKUP(BN2,'Payment Schedule'!$C$5:$G$125,5,FALSE)</f>
        <v>88</v>
      </c>
      <c r="BO3" s="31">
        <f>VLOOKUP(BO2,'Payment Schedule'!$C$5:$G$125,5,FALSE)</f>
        <v>88</v>
      </c>
      <c r="BP3" s="31">
        <f>VLOOKUP(BP2,'Payment Schedule'!$C$5:$G$125,5,FALSE)</f>
        <v>88</v>
      </c>
      <c r="BQ3" s="31">
        <f>VLOOKUP(BQ2,'Payment Schedule'!$C$5:$G$125,5,FALSE)</f>
        <v>88</v>
      </c>
      <c r="BR3" s="31">
        <f>VLOOKUP(BR2,'Payment Schedule'!$C$5:$G$125,5,FALSE)</f>
        <v>88</v>
      </c>
      <c r="BS3" s="31">
        <f>VLOOKUP(BS2,'Payment Schedule'!$C$5:$G$125,5,FALSE)</f>
        <v>88</v>
      </c>
      <c r="BT3" s="31">
        <f>VLOOKUP(BT2,'Payment Schedule'!$C$5:$G$125,5,FALSE)</f>
        <v>88</v>
      </c>
      <c r="BU3" s="31">
        <f>VLOOKUP(BU2,'Payment Schedule'!$C$5:$G$125,5,FALSE)</f>
        <v>88</v>
      </c>
      <c r="BV3" s="31">
        <f>VLOOKUP(BV2,'Payment Schedule'!$C$5:$G$125,5,FALSE)</f>
        <v>88</v>
      </c>
      <c r="BW3" s="31">
        <f>VLOOKUP(BW2,'Payment Schedule'!$C$5:$G$125,5,FALSE)</f>
        <v>47.049535440269132</v>
      </c>
      <c r="BX3" s="31">
        <f>VLOOKUP(BX2,'Payment Schedule'!$C$5:$G$125,5,FALSE)</f>
        <v>0</v>
      </c>
      <c r="BY3" s="31">
        <f>VLOOKUP(BY2,'Payment Schedule'!$C$5:$G$125,5,FALSE)</f>
        <v>0</v>
      </c>
      <c r="BZ3" s="31">
        <f>VLOOKUP(BZ2,'Payment Schedule'!$C$5:$G$125,5,FALSE)</f>
        <v>0</v>
      </c>
      <c r="CA3" s="31">
        <f>VLOOKUP(CA2,'Payment Schedule'!$C$5:$G$125,5,FALSE)</f>
        <v>0</v>
      </c>
      <c r="CB3" s="31">
        <f>VLOOKUP(CB2,'Payment Schedule'!$C$5:$G$125,5,FALSE)</f>
        <v>0</v>
      </c>
      <c r="CC3" s="31">
        <f>VLOOKUP(CC2,'Payment Schedule'!$C$5:$G$125,5,FALSE)</f>
        <v>0</v>
      </c>
      <c r="CD3" s="31">
        <f>VLOOKUP(CD2,'Payment Schedule'!$C$5:$G$125,5,FALSE)</f>
        <v>0</v>
      </c>
      <c r="CE3" s="31">
        <f>VLOOKUP(CE2,'Payment Schedule'!$C$5:$G$125,5,FALSE)</f>
        <v>0</v>
      </c>
      <c r="CF3" s="31">
        <f>VLOOKUP(CF2,'Payment Schedule'!$C$5:$G$125,5,FALSE)</f>
        <v>0</v>
      </c>
      <c r="CG3" s="31">
        <f>VLOOKUP(CG2,'Payment Schedule'!$C$5:$G$125,5,FALSE)</f>
        <v>0</v>
      </c>
      <c r="CH3" s="31">
        <f>VLOOKUP(CH2,'Payment Schedule'!$C$5:$G$125,5,FALSE)</f>
        <v>0</v>
      </c>
      <c r="CI3" s="31">
        <f>VLOOKUP(CI2,'Payment Schedule'!$C$5:$G$125,5,FALSE)</f>
        <v>0</v>
      </c>
      <c r="CJ3" s="31">
        <f>VLOOKUP(CJ2,'Payment Schedule'!$C$5:$G$125,5,FALSE)</f>
        <v>0</v>
      </c>
      <c r="CK3" s="31">
        <f>VLOOKUP(CK2,'Payment Schedule'!$C$5:$G$125,5,FALSE)</f>
        <v>0</v>
      </c>
      <c r="CL3" s="31">
        <f>VLOOKUP(CL2,'Payment Schedule'!$C$5:$G$125,5,FALSE)</f>
        <v>0</v>
      </c>
      <c r="CM3" s="31">
        <f>VLOOKUP(CM2,'Payment Schedule'!$C$5:$G$125,5,FALSE)</f>
        <v>0</v>
      </c>
      <c r="CN3" s="31">
        <f>VLOOKUP(CN2,'Payment Schedule'!$C$5:$G$125,5,FALSE)</f>
        <v>0</v>
      </c>
      <c r="CO3" s="31">
        <f>VLOOKUP(CO2,'Payment Schedule'!$C$5:$G$125,5,FALSE)</f>
        <v>0</v>
      </c>
      <c r="CP3" s="31">
        <f>VLOOKUP(CP2,'Payment Schedule'!$C$5:$G$125,5,FALSE)</f>
        <v>0</v>
      </c>
      <c r="CQ3" s="31">
        <f>VLOOKUP(CQ2,'Payment Schedule'!$C$5:$G$125,5,FALSE)</f>
        <v>0</v>
      </c>
      <c r="CR3" s="31">
        <f>VLOOKUP(CR2,'Payment Schedule'!$C$5:$G$125,5,FALSE)</f>
        <v>0</v>
      </c>
      <c r="CS3" s="31">
        <f>VLOOKUP(CS2,'Payment Schedule'!$C$5:$G$125,5,FALSE)</f>
        <v>0</v>
      </c>
      <c r="CT3" s="31">
        <f>VLOOKUP(CT2,'Payment Schedule'!$C$5:$G$125,5,FALSE)</f>
        <v>0</v>
      </c>
      <c r="CU3" s="31">
        <f>VLOOKUP(CU2,'Payment Schedule'!$C$5:$G$125,5,FALSE)</f>
        <v>0</v>
      </c>
      <c r="CV3" s="31">
        <f>VLOOKUP(CV2,'Payment Schedule'!$C$5:$G$125,5,FALSE)</f>
        <v>0</v>
      </c>
      <c r="CW3" s="31">
        <f>VLOOKUP(CW2,'Payment Schedule'!$C$5:$G$125,5,FALSE)</f>
        <v>0</v>
      </c>
      <c r="CX3" s="31">
        <f>VLOOKUP(CX2,'Payment Schedule'!$C$5:$G$125,5,FALSE)</f>
        <v>0</v>
      </c>
      <c r="CY3" s="31">
        <f>VLOOKUP(CY2,'Payment Schedule'!$C$5:$G$125,5,FALSE)</f>
        <v>0</v>
      </c>
      <c r="CZ3" s="31">
        <f>VLOOKUP(CZ2,'Payment Schedule'!$C$5:$G$125,5,FALSE)</f>
        <v>0</v>
      </c>
      <c r="DA3" s="31">
        <f>VLOOKUP(DA2,'Payment Schedule'!$C$5:$G$125,5,FALSE)</f>
        <v>0</v>
      </c>
      <c r="DB3" s="31">
        <f>VLOOKUP(DB2,'Payment Schedule'!$C$5:$G$125,5,FALSE)</f>
        <v>0</v>
      </c>
      <c r="DC3" s="31">
        <f>VLOOKUP(DC2,'Payment Schedule'!$C$5:$G$125,5,FALSE)</f>
        <v>0</v>
      </c>
      <c r="DD3" s="31">
        <f>VLOOKUP(DD2,'Payment Schedule'!$C$5:$G$125,5,FALSE)</f>
        <v>0</v>
      </c>
      <c r="DE3" s="31">
        <f>VLOOKUP(DE2,'Payment Schedule'!$C$5:$G$125,5,FALSE)</f>
        <v>0</v>
      </c>
      <c r="DF3" s="31">
        <f>VLOOKUP(DF2,'Payment Schedule'!$C$5:$G$125,5,FALSE)</f>
        <v>0</v>
      </c>
      <c r="DG3" s="31">
        <f>VLOOKUP(DG2,'Payment Schedule'!$C$5:$G$125,5,FALSE)</f>
        <v>0</v>
      </c>
      <c r="DH3" s="31">
        <f>VLOOKUP(DH2,'Payment Schedule'!$C$5:$G$125,5,FALSE)</f>
        <v>0</v>
      </c>
      <c r="DI3" s="31">
        <f>VLOOKUP(DI2,'Payment Schedule'!$C$5:$G$125,5,FALSE)</f>
        <v>0</v>
      </c>
      <c r="DJ3" s="31">
        <f>VLOOKUP(DJ2,'Payment Schedule'!$C$5:$G$125,5,FALSE)</f>
        <v>0</v>
      </c>
      <c r="DK3" s="31">
        <f>VLOOKUP(DK2,'Payment Schedule'!$C$5:$G$125,5,FALSE)</f>
        <v>0</v>
      </c>
      <c r="DL3" s="31">
        <f>VLOOKUP(DL2,'Payment Schedule'!$C$5:$G$125,5,FALSE)</f>
        <v>0</v>
      </c>
      <c r="DM3" s="31">
        <f>VLOOKUP(DM2,'Payment Schedule'!$C$5:$G$125,5,FALSE)</f>
        <v>0</v>
      </c>
      <c r="DN3" s="31">
        <f>VLOOKUP(DN2,'Payment Schedule'!$C$5:$G$125,5,FALSE)</f>
        <v>0</v>
      </c>
      <c r="DO3" s="31">
        <f>VLOOKUP(DO2,'Payment Schedule'!$C$5:$G$125,5,FALSE)</f>
        <v>0</v>
      </c>
      <c r="DP3" s="31">
        <f>VLOOKUP(DP2,'Payment Schedule'!$C$5:$G$125,5,FALSE)</f>
        <v>0</v>
      </c>
      <c r="DQ3" s="31">
        <f>VLOOKUP(DQ2,'Payment Schedule'!$C$5:$G$125,5,FALSE)</f>
        <v>0</v>
      </c>
      <c r="DR3" s="31">
        <f>VLOOKUP(DR2,'Payment Schedule'!$C$5:$G$125,5,FALSE)</f>
        <v>0</v>
      </c>
      <c r="DS3" s="31">
        <f>VLOOKUP(DS2,'Payment Schedule'!$C$5:$G$125,5,FALSE)</f>
        <v>0</v>
      </c>
      <c r="DT3" s="31">
        <f>VLOOKUP(DT2,'Payment Schedule'!$C$5:$G$125,5,FALSE)</f>
        <v>0</v>
      </c>
      <c r="DU3" s="31">
        <f>D3-SUM(E3:DT3)</f>
        <v>-3276.0495354402692</v>
      </c>
      <c r="DY3" s="30">
        <v>1</v>
      </c>
      <c r="DZ3" s="30" t="str">
        <f>C3</f>
        <v>American Express</v>
      </c>
      <c r="EA3" s="31">
        <f>D3</f>
        <v>2931</v>
      </c>
      <c r="EB3" s="31">
        <f t="shared" ref="EB3:EB12" si="4">D3</f>
        <v>2931</v>
      </c>
      <c r="EC3" s="31">
        <f t="shared" ref="EC3:EC12" si="5">EB3-E3</f>
        <v>2843</v>
      </c>
      <c r="ED3" s="31">
        <f t="shared" ref="ED3:GO3" si="6">EC3-F3</f>
        <v>2755</v>
      </c>
      <c r="EE3" s="31">
        <f t="shared" si="6"/>
        <v>2667</v>
      </c>
      <c r="EF3" s="31">
        <f t="shared" si="6"/>
        <v>2579</v>
      </c>
      <c r="EG3" s="31">
        <f t="shared" si="6"/>
        <v>2491</v>
      </c>
      <c r="EH3" s="31">
        <f t="shared" si="6"/>
        <v>2403</v>
      </c>
      <c r="EI3" s="31">
        <f t="shared" si="6"/>
        <v>2315</v>
      </c>
      <c r="EJ3" s="31">
        <f t="shared" si="6"/>
        <v>2227</v>
      </c>
      <c r="EK3" s="31">
        <f t="shared" si="6"/>
        <v>2139</v>
      </c>
      <c r="EL3" s="31">
        <f t="shared" si="6"/>
        <v>2051</v>
      </c>
      <c r="EM3" s="31">
        <f t="shared" si="6"/>
        <v>1963</v>
      </c>
      <c r="EN3" s="31">
        <f t="shared" si="6"/>
        <v>1875</v>
      </c>
      <c r="EO3" s="31">
        <f t="shared" si="6"/>
        <v>1787</v>
      </c>
      <c r="EP3" s="31">
        <f t="shared" si="6"/>
        <v>1699</v>
      </c>
      <c r="EQ3" s="31">
        <f t="shared" si="6"/>
        <v>1611</v>
      </c>
      <c r="ER3" s="31">
        <f t="shared" si="6"/>
        <v>1523</v>
      </c>
      <c r="ES3" s="31">
        <f t="shared" si="6"/>
        <v>1435</v>
      </c>
      <c r="ET3" s="31">
        <f t="shared" si="6"/>
        <v>1347</v>
      </c>
      <c r="EU3" s="31">
        <f t="shared" si="6"/>
        <v>1259</v>
      </c>
      <c r="EV3" s="31">
        <f t="shared" si="6"/>
        <v>1171</v>
      </c>
      <c r="EW3" s="31">
        <f t="shared" si="6"/>
        <v>1083</v>
      </c>
      <c r="EX3" s="31">
        <f t="shared" si="6"/>
        <v>995</v>
      </c>
      <c r="EY3" s="31">
        <f t="shared" si="6"/>
        <v>907</v>
      </c>
      <c r="EZ3" s="31">
        <f t="shared" si="6"/>
        <v>819</v>
      </c>
      <c r="FA3" s="31">
        <f t="shared" si="6"/>
        <v>731</v>
      </c>
      <c r="FB3" s="31">
        <f t="shared" si="6"/>
        <v>643</v>
      </c>
      <c r="FC3" s="31">
        <f t="shared" si="6"/>
        <v>555</v>
      </c>
      <c r="FD3" s="31">
        <f t="shared" si="6"/>
        <v>467</v>
      </c>
      <c r="FE3" s="31">
        <f t="shared" si="6"/>
        <v>379</v>
      </c>
      <c r="FF3" s="31">
        <f t="shared" si="6"/>
        <v>291</v>
      </c>
      <c r="FG3" s="31">
        <f t="shared" si="6"/>
        <v>203</v>
      </c>
      <c r="FH3" s="31">
        <f t="shared" si="6"/>
        <v>115</v>
      </c>
      <c r="FI3" s="31">
        <f t="shared" si="6"/>
        <v>27</v>
      </c>
      <c r="FJ3" s="31">
        <f t="shared" si="6"/>
        <v>-61</v>
      </c>
      <c r="FK3" s="31">
        <f t="shared" si="6"/>
        <v>-149</v>
      </c>
      <c r="FL3" s="31">
        <f t="shared" si="6"/>
        <v>-237</v>
      </c>
      <c r="FM3" s="31">
        <f t="shared" si="6"/>
        <v>-325</v>
      </c>
      <c r="FN3" s="31">
        <f t="shared" si="6"/>
        <v>-413</v>
      </c>
      <c r="FO3" s="31">
        <f t="shared" si="6"/>
        <v>-501</v>
      </c>
      <c r="FP3" s="31">
        <f t="shared" si="6"/>
        <v>-589</v>
      </c>
      <c r="FQ3" s="31">
        <f t="shared" si="6"/>
        <v>-677</v>
      </c>
      <c r="FR3" s="31">
        <f t="shared" si="6"/>
        <v>-765</v>
      </c>
      <c r="FS3" s="31">
        <f t="shared" si="6"/>
        <v>-853</v>
      </c>
      <c r="FT3" s="31">
        <f t="shared" si="6"/>
        <v>-941</v>
      </c>
      <c r="FU3" s="31">
        <f t="shared" si="6"/>
        <v>-1029</v>
      </c>
      <c r="FV3" s="31">
        <f t="shared" si="6"/>
        <v>-1117</v>
      </c>
      <c r="FW3" s="31">
        <f t="shared" si="6"/>
        <v>-1205</v>
      </c>
      <c r="FX3" s="31">
        <f t="shared" si="6"/>
        <v>-1293</v>
      </c>
      <c r="FY3" s="31">
        <f t="shared" si="6"/>
        <v>-1381</v>
      </c>
      <c r="FZ3" s="31">
        <f t="shared" si="6"/>
        <v>-1469</v>
      </c>
      <c r="GA3" s="31">
        <f t="shared" si="6"/>
        <v>-1557</v>
      </c>
      <c r="GB3" s="31">
        <f t="shared" si="6"/>
        <v>-1645</v>
      </c>
      <c r="GC3" s="31">
        <f t="shared" si="6"/>
        <v>-1733</v>
      </c>
      <c r="GD3" s="31">
        <f t="shared" si="6"/>
        <v>-1821</v>
      </c>
      <c r="GE3" s="31">
        <f t="shared" si="6"/>
        <v>-1909</v>
      </c>
      <c r="GF3" s="31">
        <f t="shared" si="6"/>
        <v>-1997</v>
      </c>
      <c r="GG3" s="31">
        <f t="shared" si="6"/>
        <v>-2085</v>
      </c>
      <c r="GH3" s="31">
        <f t="shared" si="6"/>
        <v>-2173</v>
      </c>
      <c r="GI3" s="31">
        <f t="shared" si="6"/>
        <v>-2261</v>
      </c>
      <c r="GJ3" s="31">
        <f t="shared" si="6"/>
        <v>-2349</v>
      </c>
      <c r="GK3" s="31">
        <f t="shared" si="6"/>
        <v>-2437</v>
      </c>
      <c r="GL3" s="31">
        <f t="shared" si="6"/>
        <v>-2525</v>
      </c>
      <c r="GM3" s="31">
        <f t="shared" si="6"/>
        <v>-2613</v>
      </c>
      <c r="GN3" s="31">
        <f t="shared" si="6"/>
        <v>-2701</v>
      </c>
      <c r="GO3" s="31">
        <f t="shared" si="6"/>
        <v>-2789</v>
      </c>
      <c r="GP3" s="31">
        <f t="shared" ref="GP3:IQ3" si="7">GO3-BR3</f>
        <v>-2877</v>
      </c>
      <c r="GQ3" s="31">
        <f t="shared" si="7"/>
        <v>-2965</v>
      </c>
      <c r="GR3" s="31">
        <f t="shared" si="7"/>
        <v>-3053</v>
      </c>
      <c r="GS3" s="31">
        <f t="shared" si="7"/>
        <v>-3141</v>
      </c>
      <c r="GT3" s="31">
        <f t="shared" si="7"/>
        <v>-3229</v>
      </c>
      <c r="GU3" s="31">
        <f t="shared" si="7"/>
        <v>-3276.0495354402692</v>
      </c>
      <c r="GV3" s="31">
        <f t="shared" si="7"/>
        <v>-3276.0495354402692</v>
      </c>
      <c r="GW3" s="31">
        <f t="shared" si="7"/>
        <v>-3276.0495354402692</v>
      </c>
      <c r="GX3" s="31">
        <f t="shared" si="7"/>
        <v>-3276.0495354402692</v>
      </c>
      <c r="GY3" s="31">
        <f t="shared" si="7"/>
        <v>-3276.0495354402692</v>
      </c>
      <c r="GZ3" s="31">
        <f t="shared" si="7"/>
        <v>-3276.0495354402692</v>
      </c>
      <c r="HA3" s="31">
        <f t="shared" si="7"/>
        <v>-3276.0495354402692</v>
      </c>
      <c r="HB3" s="31">
        <f t="shared" si="7"/>
        <v>-3276.0495354402692</v>
      </c>
      <c r="HC3" s="31">
        <f t="shared" si="7"/>
        <v>-3276.0495354402692</v>
      </c>
      <c r="HD3" s="31">
        <f t="shared" si="7"/>
        <v>-3276.0495354402692</v>
      </c>
      <c r="HE3" s="31">
        <f t="shared" si="7"/>
        <v>-3276.0495354402692</v>
      </c>
      <c r="HF3" s="31">
        <f t="shared" si="7"/>
        <v>-3276.0495354402692</v>
      </c>
      <c r="HG3" s="31">
        <f t="shared" si="7"/>
        <v>-3276.0495354402692</v>
      </c>
      <c r="HH3" s="31">
        <f t="shared" si="7"/>
        <v>-3276.0495354402692</v>
      </c>
      <c r="HI3" s="31">
        <f t="shared" si="7"/>
        <v>-3276.0495354402692</v>
      </c>
      <c r="HJ3" s="31">
        <f t="shared" si="7"/>
        <v>-3276.0495354402692</v>
      </c>
      <c r="HK3" s="31">
        <f t="shared" si="7"/>
        <v>-3276.0495354402692</v>
      </c>
      <c r="HL3" s="31">
        <f t="shared" si="7"/>
        <v>-3276.0495354402692</v>
      </c>
      <c r="HM3" s="31">
        <f t="shared" si="7"/>
        <v>-3276.0495354402692</v>
      </c>
      <c r="HN3" s="31">
        <f t="shared" si="7"/>
        <v>-3276.0495354402692</v>
      </c>
      <c r="HO3" s="31">
        <f t="shared" si="7"/>
        <v>-3276.0495354402692</v>
      </c>
      <c r="HP3" s="31">
        <f t="shared" si="7"/>
        <v>-3276.0495354402692</v>
      </c>
      <c r="HQ3" s="31">
        <f t="shared" si="7"/>
        <v>-3276.0495354402692</v>
      </c>
      <c r="HR3" s="31">
        <f t="shared" si="7"/>
        <v>-3276.0495354402692</v>
      </c>
      <c r="HS3" s="31">
        <f t="shared" si="7"/>
        <v>-3276.0495354402692</v>
      </c>
      <c r="HT3" s="31">
        <f t="shared" si="7"/>
        <v>-3276.0495354402692</v>
      </c>
      <c r="HU3" s="31">
        <f t="shared" si="7"/>
        <v>-3276.0495354402692</v>
      </c>
      <c r="HV3" s="31">
        <f t="shared" si="7"/>
        <v>-3276.0495354402692</v>
      </c>
      <c r="HW3" s="31">
        <f t="shared" si="7"/>
        <v>-3276.0495354402692</v>
      </c>
      <c r="HX3" s="31">
        <f t="shared" si="7"/>
        <v>-3276.0495354402692</v>
      </c>
      <c r="HY3" s="31">
        <f t="shared" si="7"/>
        <v>-3276.0495354402692</v>
      </c>
      <c r="HZ3" s="31">
        <f t="shared" si="7"/>
        <v>-3276.0495354402692</v>
      </c>
      <c r="IA3" s="31">
        <f t="shared" si="7"/>
        <v>-3276.0495354402692</v>
      </c>
      <c r="IB3" s="31">
        <f t="shared" si="7"/>
        <v>-3276.0495354402692</v>
      </c>
      <c r="IC3" s="31">
        <f t="shared" si="7"/>
        <v>-3276.0495354402692</v>
      </c>
      <c r="ID3" s="31">
        <f t="shared" si="7"/>
        <v>-3276.0495354402692</v>
      </c>
      <c r="IE3" s="31">
        <f t="shared" si="7"/>
        <v>-3276.0495354402692</v>
      </c>
      <c r="IF3" s="31">
        <f t="shared" si="7"/>
        <v>-3276.0495354402692</v>
      </c>
      <c r="IG3" s="31">
        <f t="shared" si="7"/>
        <v>-3276.0495354402692</v>
      </c>
      <c r="IH3" s="31">
        <f t="shared" si="7"/>
        <v>-3276.0495354402692</v>
      </c>
      <c r="II3" s="31">
        <f t="shared" si="7"/>
        <v>-3276.0495354402692</v>
      </c>
      <c r="IJ3" s="31">
        <f t="shared" si="7"/>
        <v>-3276.0495354402692</v>
      </c>
      <c r="IK3" s="31">
        <f t="shared" si="7"/>
        <v>-3276.0495354402692</v>
      </c>
      <c r="IL3" s="31">
        <f t="shared" si="7"/>
        <v>-3276.0495354402692</v>
      </c>
      <c r="IM3" s="31">
        <f t="shared" si="7"/>
        <v>-3276.0495354402692</v>
      </c>
      <c r="IN3" s="31">
        <f t="shared" si="7"/>
        <v>-3276.0495354402692</v>
      </c>
      <c r="IO3" s="31">
        <f t="shared" si="7"/>
        <v>-3276.0495354402692</v>
      </c>
      <c r="IP3" s="31">
        <f t="shared" si="7"/>
        <v>-3276.0495354402692</v>
      </c>
      <c r="IQ3" s="31">
        <f t="shared" si="7"/>
        <v>-3276.0495354402692</v>
      </c>
      <c r="IR3" s="31">
        <f>EA3-SUM(EB3:IQ3)</f>
        <v>174036.42723657328</v>
      </c>
    </row>
    <row r="4" spans="1:252" ht="20" customHeight="1" thickBot="1" x14ac:dyDescent="0.25">
      <c r="B4" s="30">
        <f>B3+1</f>
        <v>2</v>
      </c>
      <c r="C4" s="30" t="str">
        <f>Summary!AI4</f>
        <v>Discover</v>
      </c>
      <c r="D4" s="31">
        <f>VLOOKUP(C4,Summary!$B$3:$C$13,2,FALSE)</f>
        <v>832.97</v>
      </c>
      <c r="E4" s="31">
        <f>VLOOKUP(E$2,'Payment Schedule'!$J$5:$N$125,5,FALSE)</f>
        <v>40</v>
      </c>
      <c r="F4" s="31">
        <f>VLOOKUP(F$2,'Payment Schedule'!$J$5:$N$125,5,FALSE)</f>
        <v>40</v>
      </c>
      <c r="G4" s="31">
        <f>VLOOKUP(G$2,'Payment Schedule'!$J$5:$N$125,5,FALSE)</f>
        <v>40</v>
      </c>
      <c r="H4" s="31">
        <f>VLOOKUP(H$2,'Payment Schedule'!$J$5:$N$125,5,FALSE)</f>
        <v>40</v>
      </c>
      <c r="I4" s="31">
        <f>VLOOKUP(I$2,'Payment Schedule'!$J$5:$N$125,5,FALSE)</f>
        <v>40</v>
      </c>
      <c r="J4" s="31">
        <f>VLOOKUP(J$2,'Payment Schedule'!$J$5:$N$125,5,FALSE)</f>
        <v>40</v>
      </c>
      <c r="K4" s="31">
        <f>VLOOKUP(K$2,'Payment Schedule'!$J$5:$N$125,5,FALSE)</f>
        <v>40</v>
      </c>
      <c r="L4" s="31">
        <f>VLOOKUP(L$2,'Payment Schedule'!$J$5:$N$125,5,FALSE)</f>
        <v>40</v>
      </c>
      <c r="M4" s="31">
        <f>VLOOKUP(M$2,'Payment Schedule'!$J$5:$N$125,5,FALSE)</f>
        <v>40</v>
      </c>
      <c r="N4" s="31">
        <f>VLOOKUP(N$2,'Payment Schedule'!$J$5:$N$125,5,FALSE)</f>
        <v>40</v>
      </c>
      <c r="O4" s="31">
        <f>VLOOKUP(O$2,'Payment Schedule'!$J$5:$N$125,5,FALSE)</f>
        <v>40</v>
      </c>
      <c r="P4" s="31">
        <f>VLOOKUP(P$2,'Payment Schedule'!$J$5:$N$125,5,FALSE)</f>
        <v>40</v>
      </c>
      <c r="Q4" s="31">
        <f>VLOOKUP(Q$2,'Payment Schedule'!$J$5:$N$125,5,FALSE)</f>
        <v>40</v>
      </c>
      <c r="R4" s="31">
        <f>VLOOKUP(R$2,'Payment Schedule'!$J$5:$N$125,5,FALSE)</f>
        <v>40</v>
      </c>
      <c r="S4" s="31">
        <f>VLOOKUP(S$2,'Payment Schedule'!$J$5:$N$125,5,FALSE)</f>
        <v>40</v>
      </c>
      <c r="T4" s="31">
        <f>VLOOKUP(T$2,'Payment Schedule'!$J$5:$N$125,5,FALSE)</f>
        <v>40</v>
      </c>
      <c r="U4" s="31">
        <f>VLOOKUP(U$2,'Payment Schedule'!$J$5:$N$125,5,FALSE)</f>
        <v>40</v>
      </c>
      <c r="V4" s="31">
        <f>VLOOKUP(V$2,'Payment Schedule'!$J$5:$N$125,5,FALSE)</f>
        <v>40</v>
      </c>
      <c r="W4" s="31">
        <f>VLOOKUP(W$2,'Payment Schedule'!$J$5:$N$125,5,FALSE)</f>
        <v>40</v>
      </c>
      <c r="X4" s="31">
        <f>VLOOKUP(X$2,'Payment Schedule'!$J$5:$N$125,5,FALSE)</f>
        <v>40</v>
      </c>
      <c r="Y4" s="31">
        <f>VLOOKUP(Y$2,'Payment Schedule'!$J$5:$N$125,5,FALSE)</f>
        <v>40</v>
      </c>
      <c r="Z4" s="31">
        <f>VLOOKUP(Z$2,'Payment Schedule'!$J$5:$N$125,5,FALSE)</f>
        <v>40</v>
      </c>
      <c r="AA4" s="31">
        <f>VLOOKUP(AA$2,'Payment Schedule'!$J$5:$N$125,5,FALSE)</f>
        <v>40</v>
      </c>
      <c r="AB4" s="31">
        <f>VLOOKUP(AB$2,'Payment Schedule'!$J$5:$N$125,5,FALSE)</f>
        <v>40</v>
      </c>
      <c r="AC4" s="31">
        <f>VLOOKUP(AC$2,'Payment Schedule'!$J$5:$N$125,5,FALSE)</f>
        <v>40</v>
      </c>
      <c r="AD4" s="31">
        <f>VLOOKUP(AD$2,'Payment Schedule'!$J$5:$N$125,5,FALSE)</f>
        <v>40</v>
      </c>
      <c r="AE4" s="31">
        <f>VLOOKUP(AE$2,'Payment Schedule'!$J$5:$N$125,5,FALSE)</f>
        <v>40</v>
      </c>
      <c r="AF4" s="31">
        <f>VLOOKUP(AF$2,'Payment Schedule'!$J$5:$N$125,5,FALSE)</f>
        <v>8.3252670368850747</v>
      </c>
      <c r="AG4" s="31">
        <f>VLOOKUP(AG$2,'Payment Schedule'!$J$5:$N$125,5,FALSE)</f>
        <v>0</v>
      </c>
      <c r="AH4" s="31">
        <f>VLOOKUP(AH$2,'Payment Schedule'!$J$5:$N$125,5,FALSE)</f>
        <v>0</v>
      </c>
      <c r="AI4" s="31">
        <f>VLOOKUP(AI$2,'Payment Schedule'!$J$5:$N$125,5,FALSE)</f>
        <v>0</v>
      </c>
      <c r="AJ4" s="31">
        <f>VLOOKUP(AJ$2,'Payment Schedule'!$J$5:$N$125,5,FALSE)</f>
        <v>0</v>
      </c>
      <c r="AK4" s="31">
        <f>VLOOKUP(AK$2,'Payment Schedule'!$J$5:$N$125,5,FALSE)</f>
        <v>0</v>
      </c>
      <c r="AL4" s="31">
        <f>VLOOKUP(AL$2,'Payment Schedule'!$J$5:$N$125,5,FALSE)</f>
        <v>0</v>
      </c>
      <c r="AM4" s="31">
        <f>VLOOKUP(AM$2,'Payment Schedule'!$J$5:$N$125,5,FALSE)</f>
        <v>0</v>
      </c>
      <c r="AN4" s="31">
        <f>VLOOKUP(AN$2,'Payment Schedule'!$J$5:$N$125,5,FALSE)</f>
        <v>0</v>
      </c>
      <c r="AO4" s="31">
        <f>VLOOKUP(AO$2,'Payment Schedule'!$J$5:$N$125,5,FALSE)</f>
        <v>0</v>
      </c>
      <c r="AP4" s="31">
        <f>VLOOKUP(AP$2,'Payment Schedule'!$J$5:$N$125,5,FALSE)</f>
        <v>0</v>
      </c>
      <c r="AQ4" s="31">
        <f>VLOOKUP(AQ$2,'Payment Schedule'!$J$5:$N$125,5,FALSE)</f>
        <v>0</v>
      </c>
      <c r="AR4" s="31">
        <f>VLOOKUP(AR$2,'Payment Schedule'!$J$5:$N$125,5,FALSE)</f>
        <v>0</v>
      </c>
      <c r="AS4" s="31">
        <f>VLOOKUP(AS$2,'Payment Schedule'!$J$5:$N$125,5,FALSE)</f>
        <v>0</v>
      </c>
      <c r="AT4" s="31">
        <f>VLOOKUP(AT$2,'Payment Schedule'!$J$5:$N$125,5,FALSE)</f>
        <v>0</v>
      </c>
      <c r="AU4" s="31">
        <f>VLOOKUP(AU$2,'Payment Schedule'!$J$5:$N$125,5,FALSE)</f>
        <v>0</v>
      </c>
      <c r="AV4" s="31">
        <f>VLOOKUP(AV$2,'Payment Schedule'!$J$5:$N$125,5,FALSE)</f>
        <v>0</v>
      </c>
      <c r="AW4" s="31">
        <f>VLOOKUP(AW$2,'Payment Schedule'!$J$5:$N$125,5,FALSE)</f>
        <v>0</v>
      </c>
      <c r="AX4" s="31">
        <f>VLOOKUP(AX$2,'Payment Schedule'!$J$5:$N$125,5,FALSE)</f>
        <v>0</v>
      </c>
      <c r="AY4" s="31">
        <f>VLOOKUP(AY$2,'Payment Schedule'!$J$5:$N$125,5,FALSE)</f>
        <v>0</v>
      </c>
      <c r="AZ4" s="31">
        <f>VLOOKUP(AZ$2,'Payment Schedule'!$J$5:$N$125,5,FALSE)</f>
        <v>0</v>
      </c>
      <c r="BA4" s="31">
        <f>VLOOKUP(BA$2,'Payment Schedule'!$J$5:$N$125,5,FALSE)</f>
        <v>0</v>
      </c>
      <c r="BB4" s="31">
        <f>VLOOKUP(BB$2,'Payment Schedule'!$J$5:$N$125,5,FALSE)</f>
        <v>0</v>
      </c>
      <c r="BC4" s="31">
        <f>VLOOKUP(BC$2,'Payment Schedule'!$J$5:$N$125,5,FALSE)</f>
        <v>0</v>
      </c>
      <c r="BD4" s="31">
        <f>VLOOKUP(BD$2,'Payment Schedule'!$J$5:$N$125,5,FALSE)</f>
        <v>0</v>
      </c>
      <c r="BE4" s="31">
        <f>VLOOKUP(BE$2,'Payment Schedule'!$J$5:$N$125,5,FALSE)</f>
        <v>0</v>
      </c>
      <c r="BF4" s="31">
        <f>VLOOKUP(BF$2,'Payment Schedule'!$J$5:$N$125,5,FALSE)</f>
        <v>0</v>
      </c>
      <c r="BG4" s="31">
        <f>VLOOKUP(BG$2,'Payment Schedule'!$J$5:$N$125,5,FALSE)</f>
        <v>0</v>
      </c>
      <c r="BH4" s="31">
        <f>VLOOKUP(BH$2,'Payment Schedule'!$J$5:$N$125,5,FALSE)</f>
        <v>0</v>
      </c>
      <c r="BI4" s="31">
        <f>VLOOKUP(BI$2,'Payment Schedule'!$J$5:$N$125,5,FALSE)</f>
        <v>0</v>
      </c>
      <c r="BJ4" s="31">
        <f>VLOOKUP(BJ$2,'Payment Schedule'!$J$5:$N$125,5,FALSE)</f>
        <v>0</v>
      </c>
      <c r="BK4" s="31">
        <f>VLOOKUP(BK$2,'Payment Schedule'!$J$5:$N$125,5,FALSE)</f>
        <v>0</v>
      </c>
      <c r="BL4" s="31">
        <f>VLOOKUP(BL$2,'Payment Schedule'!$J$5:$N$125,5,FALSE)</f>
        <v>0</v>
      </c>
      <c r="BM4" s="31">
        <f>VLOOKUP(BM$2,'Payment Schedule'!$J$5:$N$125,5,FALSE)</f>
        <v>0</v>
      </c>
      <c r="BN4" s="31">
        <f>VLOOKUP(BN$2,'Payment Schedule'!$J$5:$N$125,5,FALSE)</f>
        <v>0</v>
      </c>
      <c r="BO4" s="31">
        <f>VLOOKUP(BO$2,'Payment Schedule'!$J$5:$N$125,5,FALSE)</f>
        <v>0</v>
      </c>
      <c r="BP4" s="31">
        <f>VLOOKUP(BP$2,'Payment Schedule'!$J$5:$N$125,5,FALSE)</f>
        <v>0</v>
      </c>
      <c r="BQ4" s="31">
        <f>VLOOKUP(BQ$2,'Payment Schedule'!$J$5:$N$125,5,FALSE)</f>
        <v>0</v>
      </c>
      <c r="BR4" s="31">
        <f>VLOOKUP(BR$2,'Payment Schedule'!$J$5:$N$125,5,FALSE)</f>
        <v>0</v>
      </c>
      <c r="BS4" s="31">
        <f>VLOOKUP(BS$2,'Payment Schedule'!$J$5:$N$125,5,FALSE)</f>
        <v>0</v>
      </c>
      <c r="BT4" s="31">
        <f>VLOOKUP(BT$2,'Payment Schedule'!$J$5:$N$125,5,FALSE)</f>
        <v>0</v>
      </c>
      <c r="BU4" s="31">
        <f>VLOOKUP(BU$2,'Payment Schedule'!$J$5:$N$125,5,FALSE)</f>
        <v>0</v>
      </c>
      <c r="BV4" s="31">
        <f>VLOOKUP(BV$2,'Payment Schedule'!$J$5:$N$125,5,FALSE)</f>
        <v>0</v>
      </c>
      <c r="BW4" s="31">
        <f>VLOOKUP(BW$2,'Payment Schedule'!$J$5:$N$125,5,FALSE)</f>
        <v>0</v>
      </c>
      <c r="BX4" s="31">
        <f>VLOOKUP(BX$2,'Payment Schedule'!$J$5:$N$125,5,FALSE)</f>
        <v>0</v>
      </c>
      <c r="BY4" s="31">
        <f>VLOOKUP(BY$2,'Payment Schedule'!$J$5:$N$125,5,FALSE)</f>
        <v>0</v>
      </c>
      <c r="BZ4" s="31">
        <f>VLOOKUP(BZ$2,'Payment Schedule'!$J$5:$N$125,5,FALSE)</f>
        <v>0</v>
      </c>
      <c r="CA4" s="31">
        <f>VLOOKUP(CA$2,'Payment Schedule'!$J$5:$N$125,5,FALSE)</f>
        <v>0</v>
      </c>
      <c r="CB4" s="31">
        <f>VLOOKUP(CB$2,'Payment Schedule'!$J$5:$N$125,5,FALSE)</f>
        <v>0</v>
      </c>
      <c r="CC4" s="31">
        <f>VLOOKUP(CC$2,'Payment Schedule'!$J$5:$N$125,5,FALSE)</f>
        <v>0</v>
      </c>
      <c r="CD4" s="31">
        <f>VLOOKUP(CD$2,'Payment Schedule'!$J$5:$N$125,5,FALSE)</f>
        <v>0</v>
      </c>
      <c r="CE4" s="31">
        <f>VLOOKUP(CE$2,'Payment Schedule'!$J$5:$N$125,5,FALSE)</f>
        <v>0</v>
      </c>
      <c r="CF4" s="31">
        <f>VLOOKUP(CF$2,'Payment Schedule'!$J$5:$N$125,5,FALSE)</f>
        <v>0</v>
      </c>
      <c r="CG4" s="31">
        <f>VLOOKUP(CG$2,'Payment Schedule'!$J$5:$N$125,5,FALSE)</f>
        <v>0</v>
      </c>
      <c r="CH4" s="31">
        <f>VLOOKUP(CH$2,'Payment Schedule'!$J$5:$N$125,5,FALSE)</f>
        <v>0</v>
      </c>
      <c r="CI4" s="31">
        <f>VLOOKUP(CI$2,'Payment Schedule'!$J$5:$N$125,5,FALSE)</f>
        <v>0</v>
      </c>
      <c r="CJ4" s="31">
        <f>VLOOKUP(CJ$2,'Payment Schedule'!$J$5:$N$125,5,FALSE)</f>
        <v>0</v>
      </c>
      <c r="CK4" s="31">
        <f>VLOOKUP(CK$2,'Payment Schedule'!$J$5:$N$125,5,FALSE)</f>
        <v>0</v>
      </c>
      <c r="CL4" s="31">
        <f>VLOOKUP(CL$2,'Payment Schedule'!$J$5:$N$125,5,FALSE)</f>
        <v>0</v>
      </c>
      <c r="CM4" s="31">
        <f>VLOOKUP(CM$2,'Payment Schedule'!$J$5:$N$125,5,FALSE)</f>
        <v>0</v>
      </c>
      <c r="CN4" s="31">
        <f>VLOOKUP(CN$2,'Payment Schedule'!$J$5:$N$125,5,FALSE)</f>
        <v>0</v>
      </c>
      <c r="CO4" s="31">
        <f>VLOOKUP(CO$2,'Payment Schedule'!$J$5:$N$125,5,FALSE)</f>
        <v>0</v>
      </c>
      <c r="CP4" s="31">
        <f>VLOOKUP(CP$2,'Payment Schedule'!$J$5:$N$125,5,FALSE)</f>
        <v>0</v>
      </c>
      <c r="CQ4" s="31">
        <f>VLOOKUP(CQ$2,'Payment Schedule'!$J$5:$N$125,5,FALSE)</f>
        <v>0</v>
      </c>
      <c r="CR4" s="31">
        <f>VLOOKUP(CR$2,'Payment Schedule'!$J$5:$N$125,5,FALSE)</f>
        <v>0</v>
      </c>
      <c r="CS4" s="31">
        <f>VLOOKUP(CS$2,'Payment Schedule'!$J$5:$N$125,5,FALSE)</f>
        <v>0</v>
      </c>
      <c r="CT4" s="31">
        <f>VLOOKUP(CT$2,'Payment Schedule'!$J$5:$N$125,5,FALSE)</f>
        <v>0</v>
      </c>
      <c r="CU4" s="31">
        <f>VLOOKUP(CU$2,'Payment Schedule'!$J$5:$N$125,5,FALSE)</f>
        <v>0</v>
      </c>
      <c r="CV4" s="31">
        <f>VLOOKUP(CV$2,'Payment Schedule'!$J$5:$N$125,5,FALSE)</f>
        <v>0</v>
      </c>
      <c r="CW4" s="31">
        <f>VLOOKUP(CW$2,'Payment Schedule'!$J$5:$N$125,5,FALSE)</f>
        <v>0</v>
      </c>
      <c r="CX4" s="31">
        <f>VLOOKUP(CX$2,'Payment Schedule'!$J$5:$N$125,5,FALSE)</f>
        <v>0</v>
      </c>
      <c r="CY4" s="31">
        <f>VLOOKUP(CY$2,'Payment Schedule'!$J$5:$N$125,5,FALSE)</f>
        <v>0</v>
      </c>
      <c r="CZ4" s="31">
        <f>VLOOKUP(CZ$2,'Payment Schedule'!$J$5:$N$125,5,FALSE)</f>
        <v>0</v>
      </c>
      <c r="DA4" s="31">
        <f>VLOOKUP(DA$2,'Payment Schedule'!$J$5:$N$125,5,FALSE)</f>
        <v>0</v>
      </c>
      <c r="DB4" s="31">
        <f>VLOOKUP(DB$2,'Payment Schedule'!$J$5:$N$125,5,FALSE)</f>
        <v>0</v>
      </c>
      <c r="DC4" s="31">
        <f>VLOOKUP(DC$2,'Payment Schedule'!$J$5:$N$125,5,FALSE)</f>
        <v>0</v>
      </c>
      <c r="DD4" s="31">
        <f>VLOOKUP(DD$2,'Payment Schedule'!$J$5:$N$125,5,FALSE)</f>
        <v>0</v>
      </c>
      <c r="DE4" s="31">
        <f>VLOOKUP(DE$2,'Payment Schedule'!$J$5:$N$125,5,FALSE)</f>
        <v>0</v>
      </c>
      <c r="DF4" s="31">
        <f>VLOOKUP(DF$2,'Payment Schedule'!$J$5:$N$125,5,FALSE)</f>
        <v>0</v>
      </c>
      <c r="DG4" s="31">
        <f>VLOOKUP(DG$2,'Payment Schedule'!$J$5:$N$125,5,FALSE)</f>
        <v>0</v>
      </c>
      <c r="DH4" s="31">
        <f>VLOOKUP(DH$2,'Payment Schedule'!$J$5:$N$125,5,FALSE)</f>
        <v>0</v>
      </c>
      <c r="DI4" s="31">
        <f>VLOOKUP(DI$2,'Payment Schedule'!$J$5:$N$125,5,FALSE)</f>
        <v>0</v>
      </c>
      <c r="DJ4" s="31">
        <f>VLOOKUP(DJ$2,'Payment Schedule'!$J$5:$N$125,5,FALSE)</f>
        <v>0</v>
      </c>
      <c r="DK4" s="31">
        <f>VLOOKUP(DK$2,'Payment Schedule'!$J$5:$N$125,5,FALSE)</f>
        <v>0</v>
      </c>
      <c r="DL4" s="31">
        <f>VLOOKUP(DL$2,'Payment Schedule'!$J$5:$N$125,5,FALSE)</f>
        <v>0</v>
      </c>
      <c r="DM4" s="31">
        <f>VLOOKUP(DM$2,'Payment Schedule'!$J$5:$N$125,5,FALSE)</f>
        <v>0</v>
      </c>
      <c r="DN4" s="31">
        <f>VLOOKUP(DN$2,'Payment Schedule'!$J$5:$N$125,5,FALSE)</f>
        <v>0</v>
      </c>
      <c r="DO4" s="31">
        <f>VLOOKUP(DO$2,'Payment Schedule'!$J$5:$N$125,5,FALSE)</f>
        <v>0</v>
      </c>
      <c r="DP4" s="31">
        <f>VLOOKUP(DP$2,'Payment Schedule'!$J$5:$N$125,5,FALSE)</f>
        <v>0</v>
      </c>
      <c r="DQ4" s="31">
        <f>VLOOKUP(DQ$2,'Payment Schedule'!$J$5:$N$125,5,FALSE)</f>
        <v>0</v>
      </c>
      <c r="DR4" s="31">
        <f>VLOOKUP(DR$2,'Payment Schedule'!$J$5:$N$125,5,FALSE)</f>
        <v>0</v>
      </c>
      <c r="DS4" s="31">
        <f>VLOOKUP(DS$2,'Payment Schedule'!$J$5:$N$125,5,FALSE)</f>
        <v>0</v>
      </c>
      <c r="DT4" s="31">
        <f>VLOOKUP(DT$2,'Payment Schedule'!$J$5:$N$125,5,FALSE)</f>
        <v>0</v>
      </c>
      <c r="DU4" s="31">
        <f t="shared" ref="DU4:DU12" si="8">D4-SUM(E4:DT4)</f>
        <v>-255.35526703688515</v>
      </c>
      <c r="DY4" s="30">
        <f>DY3+1</f>
        <v>2</v>
      </c>
      <c r="DZ4" s="30" t="str">
        <f t="shared" ref="DZ4:DZ12" si="9">C4</f>
        <v>Discover</v>
      </c>
      <c r="EA4" s="31">
        <f t="shared" ref="EA4:EA12" si="10">D4</f>
        <v>832.97</v>
      </c>
      <c r="EB4" s="31">
        <f t="shared" si="4"/>
        <v>832.97</v>
      </c>
      <c r="EC4" s="31">
        <f t="shared" si="5"/>
        <v>792.97</v>
      </c>
      <c r="ED4" s="31">
        <f t="shared" ref="ED4:GO4" si="11">EC4-F4</f>
        <v>752.97</v>
      </c>
      <c r="EE4" s="31">
        <f t="shared" si="11"/>
        <v>712.97</v>
      </c>
      <c r="EF4" s="31">
        <f t="shared" si="11"/>
        <v>672.97</v>
      </c>
      <c r="EG4" s="31">
        <f t="shared" si="11"/>
        <v>632.97</v>
      </c>
      <c r="EH4" s="31">
        <f t="shared" si="11"/>
        <v>592.97</v>
      </c>
      <c r="EI4" s="31">
        <f t="shared" si="11"/>
        <v>552.97</v>
      </c>
      <c r="EJ4" s="31">
        <f t="shared" si="11"/>
        <v>512.97</v>
      </c>
      <c r="EK4" s="31">
        <f t="shared" si="11"/>
        <v>472.97</v>
      </c>
      <c r="EL4" s="31">
        <f t="shared" si="11"/>
        <v>432.97</v>
      </c>
      <c r="EM4" s="31">
        <f t="shared" si="11"/>
        <v>392.97</v>
      </c>
      <c r="EN4" s="31">
        <f t="shared" si="11"/>
        <v>352.97</v>
      </c>
      <c r="EO4" s="31">
        <f t="shared" si="11"/>
        <v>312.97000000000003</v>
      </c>
      <c r="EP4" s="31">
        <f t="shared" si="11"/>
        <v>272.97000000000003</v>
      </c>
      <c r="EQ4" s="31">
        <f t="shared" si="11"/>
        <v>232.97000000000003</v>
      </c>
      <c r="ER4" s="31">
        <f t="shared" si="11"/>
        <v>192.97000000000003</v>
      </c>
      <c r="ES4" s="31">
        <f t="shared" si="11"/>
        <v>152.97000000000003</v>
      </c>
      <c r="ET4" s="31">
        <f t="shared" si="11"/>
        <v>112.97000000000003</v>
      </c>
      <c r="EU4" s="31">
        <f t="shared" si="11"/>
        <v>72.970000000000027</v>
      </c>
      <c r="EV4" s="31">
        <f t="shared" si="11"/>
        <v>32.970000000000027</v>
      </c>
      <c r="EW4" s="31">
        <f t="shared" si="11"/>
        <v>-7.0299999999999727</v>
      </c>
      <c r="EX4" s="31">
        <f t="shared" si="11"/>
        <v>-47.029999999999973</v>
      </c>
      <c r="EY4" s="31">
        <f t="shared" si="11"/>
        <v>-87.029999999999973</v>
      </c>
      <c r="EZ4" s="31">
        <f t="shared" si="11"/>
        <v>-127.02999999999997</v>
      </c>
      <c r="FA4" s="31">
        <f t="shared" si="11"/>
        <v>-167.02999999999997</v>
      </c>
      <c r="FB4" s="31">
        <f t="shared" si="11"/>
        <v>-207.02999999999997</v>
      </c>
      <c r="FC4" s="31">
        <f t="shared" si="11"/>
        <v>-247.02999999999997</v>
      </c>
      <c r="FD4" s="31">
        <f t="shared" si="11"/>
        <v>-255.35526703688504</v>
      </c>
      <c r="FE4" s="31">
        <f t="shared" si="11"/>
        <v>-255.35526703688504</v>
      </c>
      <c r="FF4" s="31">
        <f t="shared" si="11"/>
        <v>-255.35526703688504</v>
      </c>
      <c r="FG4" s="31">
        <f t="shared" si="11"/>
        <v>-255.35526703688504</v>
      </c>
      <c r="FH4" s="31">
        <f t="shared" si="11"/>
        <v>-255.35526703688504</v>
      </c>
      <c r="FI4" s="31">
        <f t="shared" si="11"/>
        <v>-255.35526703688504</v>
      </c>
      <c r="FJ4" s="31">
        <f t="shared" si="11"/>
        <v>-255.35526703688504</v>
      </c>
      <c r="FK4" s="31">
        <f t="shared" si="11"/>
        <v>-255.35526703688504</v>
      </c>
      <c r="FL4" s="31">
        <f t="shared" si="11"/>
        <v>-255.35526703688504</v>
      </c>
      <c r="FM4" s="31">
        <f t="shared" si="11"/>
        <v>-255.35526703688504</v>
      </c>
      <c r="FN4" s="31">
        <f t="shared" si="11"/>
        <v>-255.35526703688504</v>
      </c>
      <c r="FO4" s="31">
        <f t="shared" si="11"/>
        <v>-255.35526703688504</v>
      </c>
      <c r="FP4" s="31">
        <f t="shared" si="11"/>
        <v>-255.35526703688504</v>
      </c>
      <c r="FQ4" s="31">
        <f t="shared" si="11"/>
        <v>-255.35526703688504</v>
      </c>
      <c r="FR4" s="31">
        <f t="shared" si="11"/>
        <v>-255.35526703688504</v>
      </c>
      <c r="FS4" s="31">
        <f t="shared" si="11"/>
        <v>-255.35526703688504</v>
      </c>
      <c r="FT4" s="31">
        <f t="shared" si="11"/>
        <v>-255.35526703688504</v>
      </c>
      <c r="FU4" s="31">
        <f t="shared" si="11"/>
        <v>-255.35526703688504</v>
      </c>
      <c r="FV4" s="31">
        <f t="shared" si="11"/>
        <v>-255.35526703688504</v>
      </c>
      <c r="FW4" s="31">
        <f t="shared" si="11"/>
        <v>-255.35526703688504</v>
      </c>
      <c r="FX4" s="31">
        <f t="shared" si="11"/>
        <v>-255.35526703688504</v>
      </c>
      <c r="FY4" s="31">
        <f t="shared" si="11"/>
        <v>-255.35526703688504</v>
      </c>
      <c r="FZ4" s="31">
        <f t="shared" si="11"/>
        <v>-255.35526703688504</v>
      </c>
      <c r="GA4" s="31">
        <f t="shared" si="11"/>
        <v>-255.35526703688504</v>
      </c>
      <c r="GB4" s="31">
        <f t="shared" si="11"/>
        <v>-255.35526703688504</v>
      </c>
      <c r="GC4" s="31">
        <f t="shared" si="11"/>
        <v>-255.35526703688504</v>
      </c>
      <c r="GD4" s="31">
        <f t="shared" si="11"/>
        <v>-255.35526703688504</v>
      </c>
      <c r="GE4" s="31">
        <f t="shared" si="11"/>
        <v>-255.35526703688504</v>
      </c>
      <c r="GF4" s="31">
        <f t="shared" si="11"/>
        <v>-255.35526703688504</v>
      </c>
      <c r="GG4" s="31">
        <f t="shared" si="11"/>
        <v>-255.35526703688504</v>
      </c>
      <c r="GH4" s="31">
        <f t="shared" si="11"/>
        <v>-255.35526703688504</v>
      </c>
      <c r="GI4" s="31">
        <f t="shared" si="11"/>
        <v>-255.35526703688504</v>
      </c>
      <c r="GJ4" s="31">
        <f t="shared" si="11"/>
        <v>-255.35526703688504</v>
      </c>
      <c r="GK4" s="31">
        <f t="shared" si="11"/>
        <v>-255.35526703688504</v>
      </c>
      <c r="GL4" s="31">
        <f t="shared" si="11"/>
        <v>-255.35526703688504</v>
      </c>
      <c r="GM4" s="31">
        <f t="shared" si="11"/>
        <v>-255.35526703688504</v>
      </c>
      <c r="GN4" s="31">
        <f t="shared" si="11"/>
        <v>-255.35526703688504</v>
      </c>
      <c r="GO4" s="31">
        <f t="shared" si="11"/>
        <v>-255.35526703688504</v>
      </c>
      <c r="GP4" s="31">
        <f t="shared" ref="GP4:IQ4" si="12">GO4-BR4</f>
        <v>-255.35526703688504</v>
      </c>
      <c r="GQ4" s="31">
        <f t="shared" si="12"/>
        <v>-255.35526703688504</v>
      </c>
      <c r="GR4" s="31">
        <f t="shared" si="12"/>
        <v>-255.35526703688504</v>
      </c>
      <c r="GS4" s="31">
        <f t="shared" si="12"/>
        <v>-255.35526703688504</v>
      </c>
      <c r="GT4" s="31">
        <f t="shared" si="12"/>
        <v>-255.35526703688504</v>
      </c>
      <c r="GU4" s="31">
        <f t="shared" si="12"/>
        <v>-255.35526703688504</v>
      </c>
      <c r="GV4" s="31">
        <f t="shared" si="12"/>
        <v>-255.35526703688504</v>
      </c>
      <c r="GW4" s="31">
        <f t="shared" si="12"/>
        <v>-255.35526703688504</v>
      </c>
      <c r="GX4" s="31">
        <f t="shared" si="12"/>
        <v>-255.35526703688504</v>
      </c>
      <c r="GY4" s="31">
        <f t="shared" si="12"/>
        <v>-255.35526703688504</v>
      </c>
      <c r="GZ4" s="31">
        <f t="shared" si="12"/>
        <v>-255.35526703688504</v>
      </c>
      <c r="HA4" s="31">
        <f t="shared" si="12"/>
        <v>-255.35526703688504</v>
      </c>
      <c r="HB4" s="31">
        <f t="shared" si="12"/>
        <v>-255.35526703688504</v>
      </c>
      <c r="HC4" s="31">
        <f t="shared" si="12"/>
        <v>-255.35526703688504</v>
      </c>
      <c r="HD4" s="31">
        <f t="shared" si="12"/>
        <v>-255.35526703688504</v>
      </c>
      <c r="HE4" s="31">
        <f t="shared" si="12"/>
        <v>-255.35526703688504</v>
      </c>
      <c r="HF4" s="31">
        <f t="shared" si="12"/>
        <v>-255.35526703688504</v>
      </c>
      <c r="HG4" s="31">
        <f t="shared" si="12"/>
        <v>-255.35526703688504</v>
      </c>
      <c r="HH4" s="31">
        <f t="shared" si="12"/>
        <v>-255.35526703688504</v>
      </c>
      <c r="HI4" s="31">
        <f t="shared" si="12"/>
        <v>-255.35526703688504</v>
      </c>
      <c r="HJ4" s="31">
        <f t="shared" si="12"/>
        <v>-255.35526703688504</v>
      </c>
      <c r="HK4" s="31">
        <f t="shared" si="12"/>
        <v>-255.35526703688504</v>
      </c>
      <c r="HL4" s="31">
        <f t="shared" si="12"/>
        <v>-255.35526703688504</v>
      </c>
      <c r="HM4" s="31">
        <f t="shared" si="12"/>
        <v>-255.35526703688504</v>
      </c>
      <c r="HN4" s="31">
        <f t="shared" si="12"/>
        <v>-255.35526703688504</v>
      </c>
      <c r="HO4" s="31">
        <f t="shared" si="12"/>
        <v>-255.35526703688504</v>
      </c>
      <c r="HP4" s="31">
        <f t="shared" si="12"/>
        <v>-255.35526703688504</v>
      </c>
      <c r="HQ4" s="31">
        <f t="shared" si="12"/>
        <v>-255.35526703688504</v>
      </c>
      <c r="HR4" s="31">
        <f t="shared" si="12"/>
        <v>-255.35526703688504</v>
      </c>
      <c r="HS4" s="31">
        <f t="shared" si="12"/>
        <v>-255.35526703688504</v>
      </c>
      <c r="HT4" s="31">
        <f t="shared" si="12"/>
        <v>-255.35526703688504</v>
      </c>
      <c r="HU4" s="31">
        <f t="shared" si="12"/>
        <v>-255.35526703688504</v>
      </c>
      <c r="HV4" s="31">
        <f t="shared" si="12"/>
        <v>-255.35526703688504</v>
      </c>
      <c r="HW4" s="31">
        <f t="shared" si="12"/>
        <v>-255.35526703688504</v>
      </c>
      <c r="HX4" s="31">
        <f t="shared" si="12"/>
        <v>-255.35526703688504</v>
      </c>
      <c r="HY4" s="31">
        <f t="shared" si="12"/>
        <v>-255.35526703688504</v>
      </c>
      <c r="HZ4" s="31">
        <f t="shared" si="12"/>
        <v>-255.35526703688504</v>
      </c>
      <c r="IA4" s="31">
        <f t="shared" si="12"/>
        <v>-255.35526703688504</v>
      </c>
      <c r="IB4" s="31">
        <f t="shared" si="12"/>
        <v>-255.35526703688504</v>
      </c>
      <c r="IC4" s="31">
        <f t="shared" si="12"/>
        <v>-255.35526703688504</v>
      </c>
      <c r="ID4" s="31">
        <f t="shared" si="12"/>
        <v>-255.35526703688504</v>
      </c>
      <c r="IE4" s="31">
        <f t="shared" si="12"/>
        <v>-255.35526703688504</v>
      </c>
      <c r="IF4" s="31">
        <f t="shared" si="12"/>
        <v>-255.35526703688504</v>
      </c>
      <c r="IG4" s="31">
        <f t="shared" si="12"/>
        <v>-255.35526703688504</v>
      </c>
      <c r="IH4" s="31">
        <f t="shared" si="12"/>
        <v>-255.35526703688504</v>
      </c>
      <c r="II4" s="31">
        <f t="shared" si="12"/>
        <v>-255.35526703688504</v>
      </c>
      <c r="IJ4" s="31">
        <f t="shared" si="12"/>
        <v>-255.35526703688504</v>
      </c>
      <c r="IK4" s="31">
        <f t="shared" si="12"/>
        <v>-255.35526703688504</v>
      </c>
      <c r="IL4" s="31">
        <f t="shared" si="12"/>
        <v>-255.35526703688504</v>
      </c>
      <c r="IM4" s="31">
        <f t="shared" si="12"/>
        <v>-255.35526703688504</v>
      </c>
      <c r="IN4" s="31">
        <f t="shared" si="12"/>
        <v>-255.35526703688504</v>
      </c>
      <c r="IO4" s="31">
        <f t="shared" si="12"/>
        <v>-255.35526703688504</v>
      </c>
      <c r="IP4" s="31">
        <f t="shared" si="12"/>
        <v>-255.35526703688504</v>
      </c>
      <c r="IQ4" s="31">
        <f t="shared" si="12"/>
        <v>-255.35526703688504</v>
      </c>
      <c r="IR4" s="31">
        <f t="shared" ref="IR4:IR12" si="13">EA4-SUM(EB4:IQ4)</f>
        <v>16122.494567393422</v>
      </c>
    </row>
    <row r="5" spans="1:252" ht="20" customHeight="1" thickBot="1" x14ac:dyDescent="0.25">
      <c r="B5" s="30">
        <f t="shared" ref="B5:B12" si="14">B4+1</f>
        <v>3</v>
      </c>
      <c r="C5" s="30" t="str">
        <f>Summary!AI5</f>
        <v>Chase</v>
      </c>
      <c r="D5" s="31">
        <f>VLOOKUP(C5,Summary!$B$3:$C$13,2,FALSE)</f>
        <v>6500</v>
      </c>
      <c r="E5" s="31">
        <f>VLOOKUP(E2,'Payment Schedule'!$Q$5:$U$125,5,FALSE)</f>
        <v>120</v>
      </c>
      <c r="F5" s="31">
        <f>VLOOKUP(F2,'Payment Schedule'!$Q$5:$U$125,5,FALSE)</f>
        <v>120</v>
      </c>
      <c r="G5" s="31">
        <f>VLOOKUP(G2,'Payment Schedule'!$Q$5:$U$125,5,FALSE)</f>
        <v>120</v>
      </c>
      <c r="H5" s="31">
        <f>VLOOKUP(H2,'Payment Schedule'!$Q$5:$U$125,5,FALSE)</f>
        <v>120</v>
      </c>
      <c r="I5" s="31">
        <f>VLOOKUP(I2,'Payment Schedule'!$Q$5:$U$125,5,FALSE)</f>
        <v>120</v>
      </c>
      <c r="J5" s="31">
        <f>VLOOKUP(J2,'Payment Schedule'!$Q$5:$U$125,5,FALSE)</f>
        <v>120</v>
      </c>
      <c r="K5" s="31">
        <f>VLOOKUP(K2,'Payment Schedule'!$Q$5:$U$125,5,FALSE)</f>
        <v>120</v>
      </c>
      <c r="L5" s="31">
        <f>VLOOKUP(L2,'Payment Schedule'!$Q$5:$U$125,5,FALSE)</f>
        <v>120</v>
      </c>
      <c r="M5" s="31">
        <f>VLOOKUP(M2,'Payment Schedule'!$Q$5:$U$125,5,FALSE)</f>
        <v>120</v>
      </c>
      <c r="N5" s="31">
        <f>VLOOKUP(N2,'Payment Schedule'!$Q$5:$U$125,5,FALSE)</f>
        <v>120</v>
      </c>
      <c r="O5" s="31">
        <f>VLOOKUP(O2,'Payment Schedule'!$Q$5:$U$125,5,FALSE)</f>
        <v>120</v>
      </c>
      <c r="P5" s="31">
        <f>VLOOKUP(P2,'Payment Schedule'!$Q$5:$U$125,5,FALSE)</f>
        <v>120</v>
      </c>
      <c r="Q5" s="31">
        <f>VLOOKUP(Q2,'Payment Schedule'!$Q$5:$U$125,5,FALSE)</f>
        <v>120</v>
      </c>
      <c r="R5" s="31">
        <f>VLOOKUP(R2,'Payment Schedule'!$Q$5:$U$125,5,FALSE)</f>
        <v>120</v>
      </c>
      <c r="S5" s="31">
        <f>VLOOKUP(S2,'Payment Schedule'!$Q$5:$U$125,5,FALSE)</f>
        <v>120</v>
      </c>
      <c r="T5" s="31">
        <f>VLOOKUP(T2,'Payment Schedule'!$Q$5:$U$125,5,FALSE)</f>
        <v>120</v>
      </c>
      <c r="U5" s="31">
        <f>VLOOKUP(U2,'Payment Schedule'!$Q$5:$U$125,5,FALSE)</f>
        <v>120</v>
      </c>
      <c r="V5" s="31">
        <f>VLOOKUP(V2,'Payment Schedule'!$Q$5:$U$125,5,FALSE)</f>
        <v>120</v>
      </c>
      <c r="W5" s="31">
        <f>VLOOKUP(W2,'Payment Schedule'!$Q$5:$U$125,5,FALSE)</f>
        <v>120</v>
      </c>
      <c r="X5" s="31">
        <f>VLOOKUP(X2,'Payment Schedule'!$Q$5:$U$125,5,FALSE)</f>
        <v>120</v>
      </c>
      <c r="Y5" s="31">
        <f>VLOOKUP(Y2,'Payment Schedule'!$Q$5:$U$125,5,FALSE)</f>
        <v>120</v>
      </c>
      <c r="Z5" s="31">
        <f>VLOOKUP(Z2,'Payment Schedule'!$Q$5:$U$125,5,FALSE)</f>
        <v>120</v>
      </c>
      <c r="AA5" s="31">
        <f>VLOOKUP(AA2,'Payment Schedule'!$Q$5:$U$125,5,FALSE)</f>
        <v>120</v>
      </c>
      <c r="AB5" s="31">
        <f>VLOOKUP(AB2,'Payment Schedule'!$Q$5:$U$125,5,FALSE)</f>
        <v>120</v>
      </c>
      <c r="AC5" s="31">
        <f>VLOOKUP(AC2,'Payment Schedule'!$Q$5:$U$125,5,FALSE)</f>
        <v>120</v>
      </c>
      <c r="AD5" s="31">
        <f>VLOOKUP(AD2,'Payment Schedule'!$Q$5:$U$125,5,FALSE)</f>
        <v>120</v>
      </c>
      <c r="AE5" s="31">
        <f>VLOOKUP(AE2,'Payment Schedule'!$Q$5:$U$125,5,FALSE)</f>
        <v>120</v>
      </c>
      <c r="AF5" s="31">
        <f>VLOOKUP(AF2,'Payment Schedule'!$Q$5:$U$125,5,FALSE)</f>
        <v>120</v>
      </c>
      <c r="AG5" s="31">
        <f>VLOOKUP(AG2,'Payment Schedule'!$Q$5:$U$125,5,FALSE)</f>
        <v>120</v>
      </c>
      <c r="AH5" s="31">
        <f>VLOOKUP(AH2,'Payment Schedule'!$Q$5:$U$125,5,FALSE)</f>
        <v>120</v>
      </c>
      <c r="AI5" s="31">
        <f>VLOOKUP(AI2,'Payment Schedule'!$Q$5:$U$125,5,FALSE)</f>
        <v>120</v>
      </c>
      <c r="AJ5" s="31">
        <f>VLOOKUP(AJ2,'Payment Schedule'!$Q$5:$U$125,5,FALSE)</f>
        <v>120</v>
      </c>
      <c r="AK5" s="31">
        <f>VLOOKUP(AK2,'Payment Schedule'!$Q$5:$U$125,5,FALSE)</f>
        <v>120</v>
      </c>
      <c r="AL5" s="31">
        <f>VLOOKUP(AL2,'Payment Schedule'!$Q$5:$U$125,5,FALSE)</f>
        <v>120</v>
      </c>
      <c r="AM5" s="31">
        <f>VLOOKUP(AM2,'Payment Schedule'!$Q$5:$U$125,5,FALSE)</f>
        <v>120</v>
      </c>
      <c r="AN5" s="31">
        <f>VLOOKUP(AN2,'Payment Schedule'!$Q$5:$U$125,5,FALSE)</f>
        <v>120</v>
      </c>
      <c r="AO5" s="31">
        <f>VLOOKUP(AO2,'Payment Schedule'!$Q$5:$U$125,5,FALSE)</f>
        <v>120</v>
      </c>
      <c r="AP5" s="31">
        <f>VLOOKUP(AP2,'Payment Schedule'!$Q$5:$U$125,5,FALSE)</f>
        <v>120</v>
      </c>
      <c r="AQ5" s="31">
        <f>VLOOKUP(AQ2,'Payment Schedule'!$Q$5:$U$125,5,FALSE)</f>
        <v>120</v>
      </c>
      <c r="AR5" s="31">
        <f>VLOOKUP(AR2,'Payment Schedule'!$Q$5:$U$125,5,FALSE)</f>
        <v>120</v>
      </c>
      <c r="AS5" s="31">
        <f>VLOOKUP(AS2,'Payment Schedule'!$Q$5:$U$125,5,FALSE)</f>
        <v>120</v>
      </c>
      <c r="AT5" s="31">
        <f>VLOOKUP(AT2,'Payment Schedule'!$Q$5:$U$125,5,FALSE)</f>
        <v>120</v>
      </c>
      <c r="AU5" s="31">
        <f>VLOOKUP(AU2,'Payment Schedule'!$Q$5:$U$125,5,FALSE)</f>
        <v>120</v>
      </c>
      <c r="AV5" s="31">
        <f>VLOOKUP(AV2,'Payment Schedule'!$Q$5:$U$125,5,FALSE)</f>
        <v>120</v>
      </c>
      <c r="AW5" s="31">
        <f>VLOOKUP(AW2,'Payment Schedule'!$Q$5:$U$125,5,FALSE)</f>
        <v>120</v>
      </c>
      <c r="AX5" s="31">
        <f>VLOOKUP(AX2,'Payment Schedule'!$Q$5:$U$125,5,FALSE)</f>
        <v>120</v>
      </c>
      <c r="AY5" s="31">
        <f>VLOOKUP(AY2,'Payment Schedule'!$Q$5:$U$125,5,FALSE)</f>
        <v>120</v>
      </c>
      <c r="AZ5" s="31">
        <f>VLOOKUP(AZ2,'Payment Schedule'!$Q$5:$U$125,5,FALSE)</f>
        <v>120</v>
      </c>
      <c r="BA5" s="31">
        <f>VLOOKUP(BA2,'Payment Schedule'!$Q$5:$U$125,5,FALSE)</f>
        <v>120</v>
      </c>
      <c r="BB5" s="31">
        <f>VLOOKUP(BB2,'Payment Schedule'!$Q$5:$U$125,5,FALSE)</f>
        <v>120</v>
      </c>
      <c r="BC5" s="31">
        <f>VLOOKUP(BC2,'Payment Schedule'!$Q$5:$U$125,5,FALSE)</f>
        <v>120</v>
      </c>
      <c r="BD5" s="31">
        <f>VLOOKUP(BD2,'Payment Schedule'!$Q$5:$U$125,5,FALSE)</f>
        <v>120</v>
      </c>
      <c r="BE5" s="31">
        <f>VLOOKUP(BE2,'Payment Schedule'!$Q$5:$U$125,5,FALSE)</f>
        <v>120</v>
      </c>
      <c r="BF5" s="31">
        <f>VLOOKUP(BF2,'Payment Schedule'!$Q$5:$U$125,5,FALSE)</f>
        <v>120</v>
      </c>
      <c r="BG5" s="31">
        <f>VLOOKUP(BG2,'Payment Schedule'!$Q$5:$U$125,5,FALSE)</f>
        <v>120</v>
      </c>
      <c r="BH5" s="31">
        <f>VLOOKUP(BH2,'Payment Schedule'!$Q$5:$U$125,5,FALSE)</f>
        <v>120</v>
      </c>
      <c r="BI5" s="31">
        <f>VLOOKUP(BI2,'Payment Schedule'!$Q$5:$U$125,5,FALSE)</f>
        <v>120</v>
      </c>
      <c r="BJ5" s="31">
        <f>VLOOKUP(BJ2,'Payment Schedule'!$Q$5:$U$125,5,FALSE)</f>
        <v>120</v>
      </c>
      <c r="BK5" s="31">
        <f>VLOOKUP(BK2,'Payment Schedule'!$Q$5:$U$125,5,FALSE)</f>
        <v>120</v>
      </c>
      <c r="BL5" s="31">
        <f>VLOOKUP(BL2,'Payment Schedule'!$Q$5:$U$125,5,FALSE)</f>
        <v>120</v>
      </c>
      <c r="BM5" s="31">
        <f>VLOOKUP(BM2,'Payment Schedule'!$Q$5:$U$125,5,FALSE)</f>
        <v>120</v>
      </c>
      <c r="BN5" s="31">
        <f>VLOOKUP(BN2,'Payment Schedule'!$Q$5:$U$125,5,FALSE)</f>
        <v>120</v>
      </c>
      <c r="BO5" s="31">
        <f>VLOOKUP(BO2,'Payment Schedule'!$Q$5:$U$125,5,FALSE)</f>
        <v>120</v>
      </c>
      <c r="BP5" s="31">
        <f>VLOOKUP(BP2,'Payment Schedule'!$Q$5:$U$125,5,FALSE)</f>
        <v>120</v>
      </c>
      <c r="BQ5" s="31">
        <f>VLOOKUP(BQ2,'Payment Schedule'!$Q$5:$U$125,5,FALSE)</f>
        <v>120</v>
      </c>
      <c r="BR5" s="31">
        <f>VLOOKUP(BR2,'Payment Schedule'!$Q$5:$U$125,5,FALSE)</f>
        <v>120</v>
      </c>
      <c r="BS5" s="31">
        <f>VLOOKUP(BS2,'Payment Schedule'!$Q$5:$U$125,5,FALSE)</f>
        <v>120</v>
      </c>
      <c r="BT5" s="31">
        <f>VLOOKUP(BT2,'Payment Schedule'!$Q$5:$U$125,5,FALSE)</f>
        <v>120</v>
      </c>
      <c r="BU5" s="31">
        <f>VLOOKUP(BU2,'Payment Schedule'!$Q$5:$U$125,5,FALSE)</f>
        <v>120</v>
      </c>
      <c r="BV5" s="31">
        <f>VLOOKUP(BV2,'Payment Schedule'!$Q$5:$U$125,5,FALSE)</f>
        <v>120</v>
      </c>
      <c r="BW5" s="31">
        <f>VLOOKUP(BW2,'Payment Schedule'!$Q$5:$U$125,5,FALSE)</f>
        <v>120</v>
      </c>
      <c r="BX5" s="31">
        <f>VLOOKUP(BX2,'Payment Schedule'!$Q$5:$U$125,5,FALSE)</f>
        <v>120</v>
      </c>
      <c r="BY5" s="31">
        <f>VLOOKUP(BY2,'Payment Schedule'!$Q$5:$U$125,5,FALSE)</f>
        <v>120</v>
      </c>
      <c r="BZ5" s="31">
        <f>VLOOKUP(BZ2,'Payment Schedule'!$Q$5:$U$125,5,FALSE)</f>
        <v>120</v>
      </c>
      <c r="CA5" s="31">
        <f>VLOOKUP(CA2,'Payment Schedule'!$Q$5:$U$125,5,FALSE)</f>
        <v>120</v>
      </c>
      <c r="CB5" s="31">
        <f>VLOOKUP(CB2,'Payment Schedule'!$Q$5:$U$125,5,FALSE)</f>
        <v>120</v>
      </c>
      <c r="CC5" s="31">
        <f>VLOOKUP(CC2,'Payment Schedule'!$Q$5:$U$125,5,FALSE)</f>
        <v>120</v>
      </c>
      <c r="CD5" s="31">
        <f>VLOOKUP(CD2,'Payment Schedule'!$Q$5:$U$125,5,FALSE)</f>
        <v>120</v>
      </c>
      <c r="CE5" s="31">
        <f>VLOOKUP(CE2,'Payment Schedule'!$Q$5:$U$125,5,FALSE)</f>
        <v>120</v>
      </c>
      <c r="CF5" s="31">
        <f>VLOOKUP(CF2,'Payment Schedule'!$Q$5:$U$125,5,FALSE)</f>
        <v>120</v>
      </c>
      <c r="CG5" s="31">
        <f>VLOOKUP(CG2,'Payment Schedule'!$Q$5:$U$125,5,FALSE)</f>
        <v>120</v>
      </c>
      <c r="CH5" s="31">
        <f>VLOOKUP(CH2,'Payment Schedule'!$Q$5:$U$125,5,FALSE)</f>
        <v>120</v>
      </c>
      <c r="CI5" s="31">
        <f>VLOOKUP(CI2,'Payment Schedule'!$Q$5:$U$125,5,FALSE)</f>
        <v>120</v>
      </c>
      <c r="CJ5" s="31">
        <f>VLOOKUP(CJ2,'Payment Schedule'!$Q$5:$U$125,5,FALSE)</f>
        <v>120</v>
      </c>
      <c r="CK5" s="31">
        <f>VLOOKUP(CK2,'Payment Schedule'!$Q$5:$U$125,5,FALSE)</f>
        <v>120</v>
      </c>
      <c r="CL5" s="31">
        <f>VLOOKUP(CL2,'Payment Schedule'!$Q$5:$U$125,5,FALSE)</f>
        <v>120</v>
      </c>
      <c r="CM5" s="31">
        <f>VLOOKUP(CM2,'Payment Schedule'!$Q$5:$U$125,5,FALSE)</f>
        <v>120</v>
      </c>
      <c r="CN5" s="31">
        <f>VLOOKUP(CN2,'Payment Schedule'!$Q$5:$U$125,5,FALSE)</f>
        <v>120</v>
      </c>
      <c r="CO5" s="31">
        <f>VLOOKUP(CO2,'Payment Schedule'!$Q$5:$U$125,5,FALSE)</f>
        <v>120</v>
      </c>
      <c r="CP5" s="31">
        <f>VLOOKUP(CP2,'Payment Schedule'!$Q$5:$U$125,5,FALSE)</f>
        <v>120</v>
      </c>
      <c r="CQ5" s="31">
        <f>VLOOKUP(CQ2,'Payment Schedule'!$Q$5:$U$125,5,FALSE)</f>
        <v>120</v>
      </c>
      <c r="CR5" s="31">
        <f>VLOOKUP(CR2,'Payment Schedule'!$Q$5:$U$125,5,FALSE)</f>
        <v>120</v>
      </c>
      <c r="CS5" s="31">
        <f>VLOOKUP(CS2,'Payment Schedule'!$Q$5:$U$125,5,FALSE)</f>
        <v>120</v>
      </c>
      <c r="CT5" s="31">
        <f>VLOOKUP(CT2,'Payment Schedule'!$Q$5:$U$125,5,FALSE)</f>
        <v>120</v>
      </c>
      <c r="CU5" s="31">
        <f>VLOOKUP(CU2,'Payment Schedule'!$Q$5:$U$125,5,FALSE)</f>
        <v>120</v>
      </c>
      <c r="CV5" s="31">
        <f>VLOOKUP(CV2,'Payment Schedule'!$Q$5:$U$125,5,FALSE)</f>
        <v>120</v>
      </c>
      <c r="CW5" s="31">
        <f>VLOOKUP(CW2,'Payment Schedule'!$Q$5:$U$125,5,FALSE)</f>
        <v>120</v>
      </c>
      <c r="CX5" s="31">
        <f>VLOOKUP(CX2,'Payment Schedule'!$Q$5:$U$125,5,FALSE)</f>
        <v>120</v>
      </c>
      <c r="CY5" s="31">
        <f>VLOOKUP(CY2,'Payment Schedule'!$Q$5:$U$125,5,FALSE)</f>
        <v>120</v>
      </c>
      <c r="CZ5" s="31">
        <f>VLOOKUP(CZ2,'Payment Schedule'!$Q$5:$U$125,5,FALSE)</f>
        <v>120</v>
      </c>
      <c r="DA5" s="31">
        <f>VLOOKUP(DA2,'Payment Schedule'!$Q$5:$U$125,5,FALSE)</f>
        <v>120</v>
      </c>
      <c r="DB5" s="31">
        <f>VLOOKUP(DB2,'Payment Schedule'!$Q$5:$U$125,5,FALSE)</f>
        <v>120</v>
      </c>
      <c r="DC5" s="31">
        <f>VLOOKUP(DC2,'Payment Schedule'!$Q$5:$U$125,5,FALSE)</f>
        <v>120</v>
      </c>
      <c r="DD5" s="31">
        <f>VLOOKUP(DD2,'Payment Schedule'!$Q$5:$U$125,5,FALSE)</f>
        <v>120</v>
      </c>
      <c r="DE5" s="31">
        <f>VLOOKUP(DE2,'Payment Schedule'!$Q$5:$U$125,5,FALSE)</f>
        <v>120</v>
      </c>
      <c r="DF5" s="31">
        <f>VLOOKUP(DF2,'Payment Schedule'!$Q$5:$U$125,5,FALSE)</f>
        <v>39.701368312462201</v>
      </c>
      <c r="DG5" s="31">
        <f>VLOOKUP(DG2,'Payment Schedule'!$Q$5:$U$125,5,FALSE)</f>
        <v>0</v>
      </c>
      <c r="DH5" s="31">
        <f>VLOOKUP(DH2,'Payment Schedule'!$Q$5:$U$125,5,FALSE)</f>
        <v>0</v>
      </c>
      <c r="DI5" s="31">
        <f>VLOOKUP(DI2,'Payment Schedule'!$Q$5:$U$125,5,FALSE)</f>
        <v>0</v>
      </c>
      <c r="DJ5" s="31">
        <f>VLOOKUP(DJ2,'Payment Schedule'!$Q$5:$U$125,5,FALSE)</f>
        <v>0</v>
      </c>
      <c r="DK5" s="31">
        <f>VLOOKUP(DK2,'Payment Schedule'!$Q$5:$U$125,5,FALSE)</f>
        <v>0</v>
      </c>
      <c r="DL5" s="31">
        <f>VLOOKUP(DL2,'Payment Schedule'!$Q$5:$U$125,5,FALSE)</f>
        <v>0</v>
      </c>
      <c r="DM5" s="31">
        <f>VLOOKUP(DM2,'Payment Schedule'!$Q$5:$U$125,5,FALSE)</f>
        <v>0</v>
      </c>
      <c r="DN5" s="31">
        <f>VLOOKUP(DN2,'Payment Schedule'!$Q$5:$U$125,5,FALSE)</f>
        <v>0</v>
      </c>
      <c r="DO5" s="31">
        <f>VLOOKUP(DO2,'Payment Schedule'!$Q$5:$U$125,5,FALSE)</f>
        <v>0</v>
      </c>
      <c r="DP5" s="31">
        <f>VLOOKUP(DP2,'Payment Schedule'!$Q$5:$U$125,5,FALSE)</f>
        <v>0</v>
      </c>
      <c r="DQ5" s="31">
        <f>VLOOKUP(DQ2,'Payment Schedule'!$Q$5:$U$125,5,FALSE)</f>
        <v>0</v>
      </c>
      <c r="DR5" s="31">
        <f>VLOOKUP(DR2,'Payment Schedule'!$Q$5:$U$125,5,FALSE)</f>
        <v>0</v>
      </c>
      <c r="DS5" s="31">
        <f>VLOOKUP(DS2,'Payment Schedule'!$Q$5:$U$125,5,FALSE)</f>
        <v>0</v>
      </c>
      <c r="DT5" s="31">
        <f>VLOOKUP(DT2,'Payment Schedule'!$Q$5:$U$125,5,FALSE)</f>
        <v>0</v>
      </c>
      <c r="DU5" s="31">
        <f t="shared" si="8"/>
        <v>-6139.7013683124624</v>
      </c>
      <c r="DY5" s="30">
        <f t="shared" ref="DY5:DY12" si="15">DY4+1</f>
        <v>3</v>
      </c>
      <c r="DZ5" s="30" t="str">
        <f t="shared" si="9"/>
        <v>Chase</v>
      </c>
      <c r="EA5" s="31">
        <f t="shared" si="10"/>
        <v>6500</v>
      </c>
      <c r="EB5" s="31">
        <f t="shared" si="4"/>
        <v>6500</v>
      </c>
      <c r="EC5" s="31">
        <f t="shared" si="5"/>
        <v>6380</v>
      </c>
      <c r="ED5" s="31">
        <f t="shared" ref="ED5:GO5" si="16">EC5-F5</f>
        <v>6260</v>
      </c>
      <c r="EE5" s="31">
        <f t="shared" si="16"/>
        <v>6140</v>
      </c>
      <c r="EF5" s="31">
        <f t="shared" si="16"/>
        <v>6020</v>
      </c>
      <c r="EG5" s="31">
        <f t="shared" si="16"/>
        <v>5900</v>
      </c>
      <c r="EH5" s="31">
        <f t="shared" si="16"/>
        <v>5780</v>
      </c>
      <c r="EI5" s="31">
        <f t="shared" si="16"/>
        <v>5660</v>
      </c>
      <c r="EJ5" s="31">
        <f t="shared" si="16"/>
        <v>5540</v>
      </c>
      <c r="EK5" s="31">
        <f t="shared" si="16"/>
        <v>5420</v>
      </c>
      <c r="EL5" s="31">
        <f t="shared" si="16"/>
        <v>5300</v>
      </c>
      <c r="EM5" s="31">
        <f t="shared" si="16"/>
        <v>5180</v>
      </c>
      <c r="EN5" s="31">
        <f t="shared" si="16"/>
        <v>5060</v>
      </c>
      <c r="EO5" s="31">
        <f t="shared" si="16"/>
        <v>4940</v>
      </c>
      <c r="EP5" s="31">
        <f t="shared" si="16"/>
        <v>4820</v>
      </c>
      <c r="EQ5" s="31">
        <f t="shared" si="16"/>
        <v>4700</v>
      </c>
      <c r="ER5" s="31">
        <f t="shared" si="16"/>
        <v>4580</v>
      </c>
      <c r="ES5" s="31">
        <f t="shared" si="16"/>
        <v>4460</v>
      </c>
      <c r="ET5" s="31">
        <f t="shared" si="16"/>
        <v>4340</v>
      </c>
      <c r="EU5" s="31">
        <f t="shared" si="16"/>
        <v>4220</v>
      </c>
      <c r="EV5" s="31">
        <f t="shared" si="16"/>
        <v>4100</v>
      </c>
      <c r="EW5" s="31">
        <f t="shared" si="16"/>
        <v>3980</v>
      </c>
      <c r="EX5" s="31">
        <f t="shared" si="16"/>
        <v>3860</v>
      </c>
      <c r="EY5" s="31">
        <f t="shared" si="16"/>
        <v>3740</v>
      </c>
      <c r="EZ5" s="31">
        <f t="shared" si="16"/>
        <v>3620</v>
      </c>
      <c r="FA5" s="31">
        <f t="shared" si="16"/>
        <v>3500</v>
      </c>
      <c r="FB5" s="31">
        <f t="shared" si="16"/>
        <v>3380</v>
      </c>
      <c r="FC5" s="31">
        <f t="shared" si="16"/>
        <v>3260</v>
      </c>
      <c r="FD5" s="31">
        <f t="shared" si="16"/>
        <v>3140</v>
      </c>
      <c r="FE5" s="31">
        <f t="shared" si="16"/>
        <v>3020</v>
      </c>
      <c r="FF5" s="31">
        <f t="shared" si="16"/>
        <v>2900</v>
      </c>
      <c r="FG5" s="31">
        <f t="shared" si="16"/>
        <v>2780</v>
      </c>
      <c r="FH5" s="31">
        <f t="shared" si="16"/>
        <v>2660</v>
      </c>
      <c r="FI5" s="31">
        <f t="shared" si="16"/>
        <v>2540</v>
      </c>
      <c r="FJ5" s="31">
        <f t="shared" si="16"/>
        <v>2420</v>
      </c>
      <c r="FK5" s="31">
        <f t="shared" si="16"/>
        <v>2300</v>
      </c>
      <c r="FL5" s="31">
        <f t="shared" si="16"/>
        <v>2180</v>
      </c>
      <c r="FM5" s="31">
        <f t="shared" si="16"/>
        <v>2060</v>
      </c>
      <c r="FN5" s="31">
        <f t="shared" si="16"/>
        <v>1940</v>
      </c>
      <c r="FO5" s="31">
        <f t="shared" si="16"/>
        <v>1820</v>
      </c>
      <c r="FP5" s="31">
        <f t="shared" si="16"/>
        <v>1700</v>
      </c>
      <c r="FQ5" s="31">
        <f t="shared" si="16"/>
        <v>1580</v>
      </c>
      <c r="FR5" s="31">
        <f t="shared" si="16"/>
        <v>1460</v>
      </c>
      <c r="FS5" s="31">
        <f t="shared" si="16"/>
        <v>1340</v>
      </c>
      <c r="FT5" s="31">
        <f t="shared" si="16"/>
        <v>1220</v>
      </c>
      <c r="FU5" s="31">
        <f t="shared" si="16"/>
        <v>1100</v>
      </c>
      <c r="FV5" s="31">
        <f t="shared" si="16"/>
        <v>980</v>
      </c>
      <c r="FW5" s="31">
        <f t="shared" si="16"/>
        <v>860</v>
      </c>
      <c r="FX5" s="31">
        <f t="shared" si="16"/>
        <v>740</v>
      </c>
      <c r="FY5" s="31">
        <f t="shared" si="16"/>
        <v>620</v>
      </c>
      <c r="FZ5" s="31">
        <f t="shared" si="16"/>
        <v>500</v>
      </c>
      <c r="GA5" s="31">
        <f t="shared" si="16"/>
        <v>380</v>
      </c>
      <c r="GB5" s="31">
        <f t="shared" si="16"/>
        <v>260</v>
      </c>
      <c r="GC5" s="31">
        <f t="shared" si="16"/>
        <v>140</v>
      </c>
      <c r="GD5" s="31">
        <f t="shared" si="16"/>
        <v>20</v>
      </c>
      <c r="GE5" s="31">
        <f t="shared" si="16"/>
        <v>-100</v>
      </c>
      <c r="GF5" s="31">
        <f t="shared" si="16"/>
        <v>-220</v>
      </c>
      <c r="GG5" s="31">
        <f t="shared" si="16"/>
        <v>-340</v>
      </c>
      <c r="GH5" s="31">
        <f t="shared" si="16"/>
        <v>-460</v>
      </c>
      <c r="GI5" s="31">
        <f t="shared" si="16"/>
        <v>-580</v>
      </c>
      <c r="GJ5" s="31">
        <f t="shared" si="16"/>
        <v>-700</v>
      </c>
      <c r="GK5" s="31">
        <f t="shared" si="16"/>
        <v>-820</v>
      </c>
      <c r="GL5" s="31">
        <f t="shared" si="16"/>
        <v>-940</v>
      </c>
      <c r="GM5" s="31">
        <f t="shared" si="16"/>
        <v>-1060</v>
      </c>
      <c r="GN5" s="31">
        <f t="shared" si="16"/>
        <v>-1180</v>
      </c>
      <c r="GO5" s="31">
        <f t="shared" si="16"/>
        <v>-1300</v>
      </c>
      <c r="GP5" s="31">
        <f t="shared" ref="GP5:IQ5" si="17">GO5-BR5</f>
        <v>-1420</v>
      </c>
      <c r="GQ5" s="31">
        <f t="shared" si="17"/>
        <v>-1540</v>
      </c>
      <c r="GR5" s="31">
        <f t="shared" si="17"/>
        <v>-1660</v>
      </c>
      <c r="GS5" s="31">
        <f t="shared" si="17"/>
        <v>-1780</v>
      </c>
      <c r="GT5" s="31">
        <f t="shared" si="17"/>
        <v>-1900</v>
      </c>
      <c r="GU5" s="31">
        <f t="shared" si="17"/>
        <v>-2020</v>
      </c>
      <c r="GV5" s="31">
        <f t="shared" si="17"/>
        <v>-2140</v>
      </c>
      <c r="GW5" s="31">
        <f t="shared" si="17"/>
        <v>-2260</v>
      </c>
      <c r="GX5" s="31">
        <f t="shared" si="17"/>
        <v>-2380</v>
      </c>
      <c r="GY5" s="31">
        <f t="shared" si="17"/>
        <v>-2500</v>
      </c>
      <c r="GZ5" s="31">
        <f t="shared" si="17"/>
        <v>-2620</v>
      </c>
      <c r="HA5" s="31">
        <f t="shared" si="17"/>
        <v>-2740</v>
      </c>
      <c r="HB5" s="31">
        <f t="shared" si="17"/>
        <v>-2860</v>
      </c>
      <c r="HC5" s="31">
        <f t="shared" si="17"/>
        <v>-2980</v>
      </c>
      <c r="HD5" s="31">
        <f t="shared" si="17"/>
        <v>-3100</v>
      </c>
      <c r="HE5" s="31">
        <f t="shared" si="17"/>
        <v>-3220</v>
      </c>
      <c r="HF5" s="31">
        <f t="shared" si="17"/>
        <v>-3340</v>
      </c>
      <c r="HG5" s="31">
        <f t="shared" si="17"/>
        <v>-3460</v>
      </c>
      <c r="HH5" s="31">
        <f t="shared" si="17"/>
        <v>-3580</v>
      </c>
      <c r="HI5" s="31">
        <f t="shared" si="17"/>
        <v>-3700</v>
      </c>
      <c r="HJ5" s="31">
        <f t="shared" si="17"/>
        <v>-3820</v>
      </c>
      <c r="HK5" s="31">
        <f t="shared" si="17"/>
        <v>-3940</v>
      </c>
      <c r="HL5" s="31">
        <f t="shared" si="17"/>
        <v>-4060</v>
      </c>
      <c r="HM5" s="31">
        <f t="shared" si="17"/>
        <v>-4180</v>
      </c>
      <c r="HN5" s="31">
        <f t="shared" si="17"/>
        <v>-4300</v>
      </c>
      <c r="HO5" s="31">
        <f t="shared" si="17"/>
        <v>-4420</v>
      </c>
      <c r="HP5" s="31">
        <f t="shared" si="17"/>
        <v>-4540</v>
      </c>
      <c r="HQ5" s="31">
        <f t="shared" si="17"/>
        <v>-4660</v>
      </c>
      <c r="HR5" s="31">
        <f t="shared" si="17"/>
        <v>-4780</v>
      </c>
      <c r="HS5" s="31">
        <f t="shared" si="17"/>
        <v>-4900</v>
      </c>
      <c r="HT5" s="31">
        <f t="shared" si="17"/>
        <v>-5020</v>
      </c>
      <c r="HU5" s="31">
        <f t="shared" si="17"/>
        <v>-5140</v>
      </c>
      <c r="HV5" s="31">
        <f t="shared" si="17"/>
        <v>-5260</v>
      </c>
      <c r="HW5" s="31">
        <f t="shared" si="17"/>
        <v>-5380</v>
      </c>
      <c r="HX5" s="31">
        <f t="shared" si="17"/>
        <v>-5500</v>
      </c>
      <c r="HY5" s="31">
        <f t="shared" si="17"/>
        <v>-5620</v>
      </c>
      <c r="HZ5" s="31">
        <f t="shared" si="17"/>
        <v>-5740</v>
      </c>
      <c r="IA5" s="31">
        <f t="shared" si="17"/>
        <v>-5860</v>
      </c>
      <c r="IB5" s="31">
        <f t="shared" si="17"/>
        <v>-5980</v>
      </c>
      <c r="IC5" s="31">
        <f t="shared" si="17"/>
        <v>-6100</v>
      </c>
      <c r="ID5" s="31">
        <f t="shared" si="17"/>
        <v>-6139.7013683124624</v>
      </c>
      <c r="IE5" s="31">
        <f t="shared" si="17"/>
        <v>-6139.7013683124624</v>
      </c>
      <c r="IF5" s="31">
        <f t="shared" si="17"/>
        <v>-6139.7013683124624</v>
      </c>
      <c r="IG5" s="31">
        <f t="shared" si="17"/>
        <v>-6139.7013683124624</v>
      </c>
      <c r="IH5" s="31">
        <f t="shared" si="17"/>
        <v>-6139.7013683124624</v>
      </c>
      <c r="II5" s="31">
        <f t="shared" si="17"/>
        <v>-6139.7013683124624</v>
      </c>
      <c r="IJ5" s="31">
        <f t="shared" si="17"/>
        <v>-6139.7013683124624</v>
      </c>
      <c r="IK5" s="31">
        <f t="shared" si="17"/>
        <v>-6139.7013683124624</v>
      </c>
      <c r="IL5" s="31">
        <f t="shared" si="17"/>
        <v>-6139.7013683124624</v>
      </c>
      <c r="IM5" s="31">
        <f t="shared" si="17"/>
        <v>-6139.7013683124624</v>
      </c>
      <c r="IN5" s="31">
        <f t="shared" si="17"/>
        <v>-6139.7013683124624</v>
      </c>
      <c r="IO5" s="31">
        <f t="shared" si="17"/>
        <v>-6139.7013683124624</v>
      </c>
      <c r="IP5" s="31">
        <f t="shared" si="17"/>
        <v>-6139.7013683124624</v>
      </c>
      <c r="IQ5" s="31">
        <f t="shared" si="17"/>
        <v>-6139.7013683124624</v>
      </c>
      <c r="IR5" s="31">
        <f t="shared" si="13"/>
        <v>71255.819156374462</v>
      </c>
    </row>
    <row r="6" spans="1:252" ht="20" customHeight="1" thickBot="1" x14ac:dyDescent="0.25">
      <c r="B6" s="30">
        <f t="shared" si="14"/>
        <v>4</v>
      </c>
      <c r="C6" s="30" t="str">
        <f>Summary!AI6</f>
        <v>Citi Bank</v>
      </c>
      <c r="D6" s="31">
        <f>VLOOKUP(C6,Summary!$B$3:$C$13,2,FALSE)</f>
        <v>13752.58</v>
      </c>
      <c r="E6" s="31">
        <f>VLOOKUP(E2,'Payment Schedule'!$X$5:$AB$125,5,FALSE)</f>
        <v>340</v>
      </c>
      <c r="F6" s="31">
        <f>VLOOKUP(F2,'Payment Schedule'!$X$5:$AB$125,5,FALSE)</f>
        <v>340</v>
      </c>
      <c r="G6" s="31">
        <f>VLOOKUP(G2,'Payment Schedule'!$X$5:$AB$125,5,FALSE)</f>
        <v>340</v>
      </c>
      <c r="H6" s="31">
        <f>VLOOKUP(H2,'Payment Schedule'!$X$5:$AB$125,5,FALSE)</f>
        <v>340</v>
      </c>
      <c r="I6" s="31">
        <f>VLOOKUP(I2,'Payment Schedule'!$X$5:$AB$125,5,FALSE)</f>
        <v>340</v>
      </c>
      <c r="J6" s="31">
        <f>VLOOKUP(J2,'Payment Schedule'!$X$5:$AB$125,5,FALSE)</f>
        <v>340</v>
      </c>
      <c r="K6" s="31">
        <f>VLOOKUP(K2,'Payment Schedule'!$X$5:$AB$125,5,FALSE)</f>
        <v>340</v>
      </c>
      <c r="L6" s="31">
        <f>VLOOKUP(L2,'Payment Schedule'!$X$5:$AB$125,5,FALSE)</f>
        <v>340</v>
      </c>
      <c r="M6" s="31">
        <f>VLOOKUP(M2,'Payment Schedule'!$X$5:$AB$125,5,FALSE)</f>
        <v>340</v>
      </c>
      <c r="N6" s="31">
        <f>VLOOKUP(N2,'Payment Schedule'!$X$5:$AB$125,5,FALSE)</f>
        <v>340</v>
      </c>
      <c r="O6" s="31">
        <f>VLOOKUP(O2,'Payment Schedule'!$X$5:$AB$125,5,FALSE)</f>
        <v>340</v>
      </c>
      <c r="P6" s="31">
        <f>VLOOKUP(P2,'Payment Schedule'!$X$5:$AB$125,5,FALSE)</f>
        <v>340</v>
      </c>
      <c r="Q6" s="31">
        <f>VLOOKUP(Q2,'Payment Schedule'!$X$5:$AB$125,5,FALSE)</f>
        <v>340</v>
      </c>
      <c r="R6" s="31">
        <f>VLOOKUP(R2,'Payment Schedule'!$X$5:$AB$125,5,FALSE)</f>
        <v>340</v>
      </c>
      <c r="S6" s="31">
        <f>VLOOKUP(S2,'Payment Schedule'!$X$5:$AB$125,5,FALSE)</f>
        <v>340</v>
      </c>
      <c r="T6" s="31">
        <f>VLOOKUP(T2,'Payment Schedule'!$X$5:$AB$125,5,FALSE)</f>
        <v>340</v>
      </c>
      <c r="U6" s="31">
        <f>VLOOKUP(U2,'Payment Schedule'!$X$5:$AB$125,5,FALSE)</f>
        <v>340</v>
      </c>
      <c r="V6" s="31">
        <f>VLOOKUP(V2,'Payment Schedule'!$X$5:$AB$125,5,FALSE)</f>
        <v>340</v>
      </c>
      <c r="W6" s="31">
        <f>VLOOKUP(W2,'Payment Schedule'!$X$5:$AB$125,5,FALSE)</f>
        <v>340</v>
      </c>
      <c r="X6" s="31">
        <f>VLOOKUP(X2,'Payment Schedule'!$X$5:$AB$125,5,FALSE)</f>
        <v>340</v>
      </c>
      <c r="Y6" s="31">
        <f>VLOOKUP(Y2,'Payment Schedule'!$X$5:$AB$125,5,FALSE)</f>
        <v>340</v>
      </c>
      <c r="Z6" s="31">
        <f>VLOOKUP(Z2,'Payment Schedule'!$X$5:$AB$125,5,FALSE)</f>
        <v>340</v>
      </c>
      <c r="AA6" s="31">
        <f>VLOOKUP(AA2,'Payment Schedule'!$X$5:$AB$125,5,FALSE)</f>
        <v>340</v>
      </c>
      <c r="AB6" s="31">
        <f>VLOOKUP(AB2,'Payment Schedule'!$X$5:$AB$125,5,FALSE)</f>
        <v>340</v>
      </c>
      <c r="AC6" s="31">
        <f>VLOOKUP(AC2,'Payment Schedule'!$X$5:$AB$125,5,FALSE)</f>
        <v>340</v>
      </c>
      <c r="AD6" s="31">
        <f>VLOOKUP(AD2,'Payment Schedule'!$X$5:$AB$125,5,FALSE)</f>
        <v>340</v>
      </c>
      <c r="AE6" s="31">
        <f>VLOOKUP(AE2,'Payment Schedule'!$X$5:$AB$125,5,FALSE)</f>
        <v>340</v>
      </c>
      <c r="AF6" s="31">
        <f>VLOOKUP(AF2,'Payment Schedule'!$X$5:$AB$125,5,FALSE)</f>
        <v>340</v>
      </c>
      <c r="AG6" s="31">
        <f>VLOOKUP(AG2,'Payment Schedule'!$X$5:$AB$125,5,FALSE)</f>
        <v>340</v>
      </c>
      <c r="AH6" s="31">
        <f>VLOOKUP(AH2,'Payment Schedule'!$X$5:$AB$125,5,FALSE)</f>
        <v>340</v>
      </c>
      <c r="AI6" s="31">
        <f>VLOOKUP(AI2,'Payment Schedule'!$X$5:$AB$125,5,FALSE)</f>
        <v>340</v>
      </c>
      <c r="AJ6" s="31">
        <f>VLOOKUP(AJ2,'Payment Schedule'!$X$5:$AB$125,5,FALSE)</f>
        <v>340</v>
      </c>
      <c r="AK6" s="31">
        <f>VLOOKUP(AK2,'Payment Schedule'!$X$5:$AB$125,5,FALSE)</f>
        <v>340</v>
      </c>
      <c r="AL6" s="31">
        <f>VLOOKUP(AL2,'Payment Schedule'!$X$5:$AB$125,5,FALSE)</f>
        <v>340</v>
      </c>
      <c r="AM6" s="31">
        <f>VLOOKUP(AM2,'Payment Schedule'!$X$5:$AB$125,5,FALSE)</f>
        <v>340</v>
      </c>
      <c r="AN6" s="31">
        <f>VLOOKUP(AN2,'Payment Schedule'!$X$5:$AB$125,5,FALSE)</f>
        <v>340</v>
      </c>
      <c r="AO6" s="31">
        <f>VLOOKUP(AO2,'Payment Schedule'!$X$5:$AB$125,5,FALSE)</f>
        <v>340</v>
      </c>
      <c r="AP6" s="31">
        <f>VLOOKUP(AP2,'Payment Schedule'!$X$5:$AB$125,5,FALSE)</f>
        <v>340</v>
      </c>
      <c r="AQ6" s="31">
        <f>VLOOKUP(AQ2,'Payment Schedule'!$X$5:$AB$125,5,FALSE)</f>
        <v>340</v>
      </c>
      <c r="AR6" s="31">
        <f>VLOOKUP(AR2,'Payment Schedule'!$X$5:$AB$125,5,FALSE)</f>
        <v>340</v>
      </c>
      <c r="AS6" s="31">
        <f>VLOOKUP(AS2,'Payment Schedule'!$X$5:$AB$125,5,FALSE)</f>
        <v>340</v>
      </c>
      <c r="AT6" s="31">
        <f>VLOOKUP(AT2,'Payment Schedule'!$X$5:$AB$125,5,FALSE)</f>
        <v>340</v>
      </c>
      <c r="AU6" s="31">
        <f>VLOOKUP(AU2,'Payment Schedule'!$X$5:$AB$125,5,FALSE)</f>
        <v>340</v>
      </c>
      <c r="AV6" s="31">
        <f>VLOOKUP(AV2,'Payment Schedule'!$X$5:$AB$125,5,FALSE)</f>
        <v>340</v>
      </c>
      <c r="AW6" s="31">
        <f>VLOOKUP(AW2,'Payment Schedule'!$X$5:$AB$125,5,FALSE)</f>
        <v>340</v>
      </c>
      <c r="AX6" s="31">
        <f>VLOOKUP(AX2,'Payment Schedule'!$X$5:$AB$125,5,FALSE)</f>
        <v>340</v>
      </c>
      <c r="AY6" s="31">
        <f>VLOOKUP(AY2,'Payment Schedule'!$X$5:$AB$125,5,FALSE)</f>
        <v>340</v>
      </c>
      <c r="AZ6" s="31">
        <f>VLOOKUP(AZ2,'Payment Schedule'!$X$5:$AB$125,5,FALSE)</f>
        <v>340</v>
      </c>
      <c r="BA6" s="31">
        <f>VLOOKUP(BA2,'Payment Schedule'!$X$5:$AB$125,5,FALSE)</f>
        <v>340</v>
      </c>
      <c r="BB6" s="31">
        <f>VLOOKUP(BB2,'Payment Schedule'!$X$5:$AB$125,5,FALSE)</f>
        <v>340</v>
      </c>
      <c r="BC6" s="31">
        <f>VLOOKUP(BC2,'Payment Schedule'!$X$5:$AB$125,5,FALSE)</f>
        <v>340</v>
      </c>
      <c r="BD6" s="31">
        <f>VLOOKUP(BD2,'Payment Schedule'!$X$5:$AB$125,5,FALSE)</f>
        <v>340</v>
      </c>
      <c r="BE6" s="31">
        <f>VLOOKUP(BE2,'Payment Schedule'!$X$5:$AB$125,5,FALSE)</f>
        <v>340</v>
      </c>
      <c r="BF6" s="31">
        <f>VLOOKUP(BF2,'Payment Schedule'!$X$5:$AB$125,5,FALSE)</f>
        <v>340</v>
      </c>
      <c r="BG6" s="31">
        <f>VLOOKUP(BG2,'Payment Schedule'!$X$5:$AB$125,5,FALSE)</f>
        <v>340</v>
      </c>
      <c r="BH6" s="31">
        <f>VLOOKUP(BH2,'Payment Schedule'!$X$5:$AB$125,5,FALSE)</f>
        <v>340</v>
      </c>
      <c r="BI6" s="31">
        <f>VLOOKUP(BI2,'Payment Schedule'!$X$5:$AB$125,5,FALSE)</f>
        <v>340</v>
      </c>
      <c r="BJ6" s="31">
        <f>VLOOKUP(BJ2,'Payment Schedule'!$X$5:$AB$125,5,FALSE)</f>
        <v>340</v>
      </c>
      <c r="BK6" s="31">
        <f>VLOOKUP(BK2,'Payment Schedule'!$X$5:$AB$125,5,FALSE)</f>
        <v>340</v>
      </c>
      <c r="BL6" s="31">
        <f>VLOOKUP(BL2,'Payment Schedule'!$X$5:$AB$125,5,FALSE)</f>
        <v>340</v>
      </c>
      <c r="BM6" s="31">
        <f>VLOOKUP(BM2,'Payment Schedule'!$X$5:$AB$125,5,FALSE)</f>
        <v>57.157746619196146</v>
      </c>
      <c r="BN6" s="31">
        <f>VLOOKUP(BN2,'Payment Schedule'!$X$5:$AB$125,5,FALSE)</f>
        <v>0</v>
      </c>
      <c r="BO6" s="31">
        <f>VLOOKUP(BO2,'Payment Schedule'!$X$5:$AB$125,5,FALSE)</f>
        <v>0</v>
      </c>
      <c r="BP6" s="31">
        <f>VLOOKUP(BP2,'Payment Schedule'!$X$5:$AB$125,5,FALSE)</f>
        <v>0</v>
      </c>
      <c r="BQ6" s="31">
        <f>VLOOKUP(BQ2,'Payment Schedule'!$X$5:$AB$125,5,FALSE)</f>
        <v>0</v>
      </c>
      <c r="BR6" s="31">
        <f>VLOOKUP(BR2,'Payment Schedule'!$X$5:$AB$125,5,FALSE)</f>
        <v>0</v>
      </c>
      <c r="BS6" s="31">
        <f>VLOOKUP(BS2,'Payment Schedule'!$X$5:$AB$125,5,FALSE)</f>
        <v>0</v>
      </c>
      <c r="BT6" s="31">
        <f>VLOOKUP(BT2,'Payment Schedule'!$X$5:$AB$125,5,FALSE)</f>
        <v>0</v>
      </c>
      <c r="BU6" s="31">
        <f>VLOOKUP(BU2,'Payment Schedule'!$X$5:$AB$125,5,FALSE)</f>
        <v>0</v>
      </c>
      <c r="BV6" s="31">
        <f>VLOOKUP(BV2,'Payment Schedule'!$X$5:$AB$125,5,FALSE)</f>
        <v>0</v>
      </c>
      <c r="BW6" s="31">
        <f>VLOOKUP(BW2,'Payment Schedule'!$X$5:$AB$125,5,FALSE)</f>
        <v>0</v>
      </c>
      <c r="BX6" s="31">
        <f>VLOOKUP(BX2,'Payment Schedule'!$X$5:$AB$125,5,FALSE)</f>
        <v>0</v>
      </c>
      <c r="BY6" s="31">
        <f>VLOOKUP(BY2,'Payment Schedule'!$X$5:$AB$125,5,FALSE)</f>
        <v>0</v>
      </c>
      <c r="BZ6" s="31">
        <f>VLOOKUP(BZ2,'Payment Schedule'!$X$5:$AB$125,5,FALSE)</f>
        <v>0</v>
      </c>
      <c r="CA6" s="31">
        <f>VLOOKUP(CA2,'Payment Schedule'!$X$5:$AB$125,5,FALSE)</f>
        <v>0</v>
      </c>
      <c r="CB6" s="31">
        <f>VLOOKUP(CB2,'Payment Schedule'!$X$5:$AB$125,5,FALSE)</f>
        <v>0</v>
      </c>
      <c r="CC6" s="31">
        <f>VLOOKUP(CC2,'Payment Schedule'!$X$5:$AB$125,5,FALSE)</f>
        <v>0</v>
      </c>
      <c r="CD6" s="31">
        <f>VLOOKUP(CD2,'Payment Schedule'!$X$5:$AB$125,5,FALSE)</f>
        <v>0</v>
      </c>
      <c r="CE6" s="31">
        <f>VLOOKUP(CE2,'Payment Schedule'!$X$5:$AB$125,5,FALSE)</f>
        <v>0</v>
      </c>
      <c r="CF6" s="31">
        <f>VLOOKUP(CF2,'Payment Schedule'!$X$5:$AB$125,5,FALSE)</f>
        <v>0</v>
      </c>
      <c r="CG6" s="31">
        <f>VLOOKUP(CG2,'Payment Schedule'!$X$5:$AB$125,5,FALSE)</f>
        <v>0</v>
      </c>
      <c r="CH6" s="31">
        <f>VLOOKUP(CH2,'Payment Schedule'!$X$5:$AB$125,5,FALSE)</f>
        <v>0</v>
      </c>
      <c r="CI6" s="31">
        <f>VLOOKUP(CI2,'Payment Schedule'!$X$5:$AB$125,5,FALSE)</f>
        <v>0</v>
      </c>
      <c r="CJ6" s="31">
        <f>VLOOKUP(CJ2,'Payment Schedule'!$X$5:$AB$125,5,FALSE)</f>
        <v>0</v>
      </c>
      <c r="CK6" s="31">
        <f>VLOOKUP(CK2,'Payment Schedule'!$X$5:$AB$125,5,FALSE)</f>
        <v>0</v>
      </c>
      <c r="CL6" s="31">
        <f>VLOOKUP(CL2,'Payment Schedule'!$X$5:$AB$125,5,FALSE)</f>
        <v>0</v>
      </c>
      <c r="CM6" s="31">
        <f>VLOOKUP(CM2,'Payment Schedule'!$X$5:$AB$125,5,FALSE)</f>
        <v>0</v>
      </c>
      <c r="CN6" s="31">
        <f>VLOOKUP(CN2,'Payment Schedule'!$X$5:$AB$125,5,FALSE)</f>
        <v>0</v>
      </c>
      <c r="CO6" s="31">
        <f>VLOOKUP(CO2,'Payment Schedule'!$X$5:$AB$125,5,FALSE)</f>
        <v>0</v>
      </c>
      <c r="CP6" s="31">
        <f>VLOOKUP(CP2,'Payment Schedule'!$X$5:$AB$125,5,FALSE)</f>
        <v>0</v>
      </c>
      <c r="CQ6" s="31">
        <f>VLOOKUP(CQ2,'Payment Schedule'!$X$5:$AB$125,5,FALSE)</f>
        <v>0</v>
      </c>
      <c r="CR6" s="31">
        <f>VLOOKUP(CR2,'Payment Schedule'!$X$5:$AB$125,5,FALSE)</f>
        <v>0</v>
      </c>
      <c r="CS6" s="31">
        <f>VLOOKUP(CS2,'Payment Schedule'!$X$5:$AB$125,5,FALSE)</f>
        <v>0</v>
      </c>
      <c r="CT6" s="31">
        <f>VLOOKUP(CT2,'Payment Schedule'!$X$5:$AB$125,5,FALSE)</f>
        <v>0</v>
      </c>
      <c r="CU6" s="31">
        <f>VLOOKUP(CU2,'Payment Schedule'!$X$5:$AB$125,5,FALSE)</f>
        <v>0</v>
      </c>
      <c r="CV6" s="31">
        <f>VLOOKUP(CV2,'Payment Schedule'!$X$5:$AB$125,5,FALSE)</f>
        <v>0</v>
      </c>
      <c r="CW6" s="31">
        <f>VLOOKUP(CW2,'Payment Schedule'!$X$5:$AB$125,5,FALSE)</f>
        <v>0</v>
      </c>
      <c r="CX6" s="31">
        <f>VLOOKUP(CX2,'Payment Schedule'!$X$5:$AB$125,5,FALSE)</f>
        <v>0</v>
      </c>
      <c r="CY6" s="31">
        <f>VLOOKUP(CY2,'Payment Schedule'!$X$5:$AB$125,5,FALSE)</f>
        <v>0</v>
      </c>
      <c r="CZ6" s="31">
        <f>VLOOKUP(CZ2,'Payment Schedule'!$X$5:$AB$125,5,FALSE)</f>
        <v>0</v>
      </c>
      <c r="DA6" s="31">
        <f>VLOOKUP(DA2,'Payment Schedule'!$X$5:$AB$125,5,FALSE)</f>
        <v>0</v>
      </c>
      <c r="DB6" s="31">
        <f>VLOOKUP(DB2,'Payment Schedule'!$X$5:$AB$125,5,FALSE)</f>
        <v>0</v>
      </c>
      <c r="DC6" s="31">
        <f>VLOOKUP(DC2,'Payment Schedule'!$X$5:$AB$125,5,FALSE)</f>
        <v>0</v>
      </c>
      <c r="DD6" s="31">
        <f>VLOOKUP(DD2,'Payment Schedule'!$X$5:$AB$125,5,FALSE)</f>
        <v>0</v>
      </c>
      <c r="DE6" s="31">
        <f>VLOOKUP(DE2,'Payment Schedule'!$X$5:$AB$125,5,FALSE)</f>
        <v>0</v>
      </c>
      <c r="DF6" s="31">
        <f>VLOOKUP(DF2,'Payment Schedule'!$X$5:$AB$125,5,FALSE)</f>
        <v>0</v>
      </c>
      <c r="DG6" s="31">
        <f>VLOOKUP(DG2,'Payment Schedule'!$X$5:$AB$125,5,FALSE)</f>
        <v>0</v>
      </c>
      <c r="DH6" s="31">
        <f>VLOOKUP(DH2,'Payment Schedule'!$X$5:$AB$125,5,FALSE)</f>
        <v>0</v>
      </c>
      <c r="DI6" s="31">
        <f>VLOOKUP(DI2,'Payment Schedule'!$X$5:$AB$125,5,FALSE)</f>
        <v>0</v>
      </c>
      <c r="DJ6" s="31">
        <f>VLOOKUP(DJ2,'Payment Schedule'!$X$5:$AB$125,5,FALSE)</f>
        <v>0</v>
      </c>
      <c r="DK6" s="31">
        <f>VLOOKUP(DK2,'Payment Schedule'!$X$5:$AB$125,5,FALSE)</f>
        <v>0</v>
      </c>
      <c r="DL6" s="31">
        <f>VLOOKUP(DL2,'Payment Schedule'!$X$5:$AB$125,5,FALSE)</f>
        <v>0</v>
      </c>
      <c r="DM6" s="31">
        <f>VLOOKUP(DM2,'Payment Schedule'!$X$5:$AB$125,5,FALSE)</f>
        <v>0</v>
      </c>
      <c r="DN6" s="31">
        <f>VLOOKUP(DN2,'Payment Schedule'!$X$5:$AB$125,5,FALSE)</f>
        <v>0</v>
      </c>
      <c r="DO6" s="31">
        <f>VLOOKUP(DO2,'Payment Schedule'!$X$5:$AB$125,5,FALSE)</f>
        <v>0</v>
      </c>
      <c r="DP6" s="31">
        <f>VLOOKUP(DP2,'Payment Schedule'!$X$5:$AB$125,5,FALSE)</f>
        <v>0</v>
      </c>
      <c r="DQ6" s="31">
        <f>VLOOKUP(DQ2,'Payment Schedule'!$X$5:$AB$125,5,FALSE)</f>
        <v>0</v>
      </c>
      <c r="DR6" s="31">
        <f>VLOOKUP(DR2,'Payment Schedule'!$X$5:$AB$125,5,FALSE)</f>
        <v>0</v>
      </c>
      <c r="DS6" s="31">
        <f>VLOOKUP(DS2,'Payment Schedule'!$X$5:$AB$125,5,FALSE)</f>
        <v>0</v>
      </c>
      <c r="DT6" s="31">
        <f>VLOOKUP(DT2,'Payment Schedule'!$X$5:$AB$125,5,FALSE)</f>
        <v>0</v>
      </c>
      <c r="DU6" s="31">
        <f t="shared" si="8"/>
        <v>-6704.5777466191958</v>
      </c>
      <c r="DY6" s="30">
        <f t="shared" si="15"/>
        <v>4</v>
      </c>
      <c r="DZ6" s="30" t="str">
        <f t="shared" si="9"/>
        <v>Citi Bank</v>
      </c>
      <c r="EA6" s="31">
        <f t="shared" si="10"/>
        <v>13752.58</v>
      </c>
      <c r="EB6" s="31">
        <f t="shared" si="4"/>
        <v>13752.58</v>
      </c>
      <c r="EC6" s="31">
        <f t="shared" si="5"/>
        <v>13412.58</v>
      </c>
      <c r="ED6" s="31">
        <f t="shared" ref="ED6:GO6" si="18">EC6-F6</f>
        <v>13072.58</v>
      </c>
      <c r="EE6" s="31">
        <f t="shared" si="18"/>
        <v>12732.58</v>
      </c>
      <c r="EF6" s="31">
        <f t="shared" si="18"/>
        <v>12392.58</v>
      </c>
      <c r="EG6" s="31">
        <f t="shared" si="18"/>
        <v>12052.58</v>
      </c>
      <c r="EH6" s="31">
        <f t="shared" si="18"/>
        <v>11712.58</v>
      </c>
      <c r="EI6" s="31">
        <f t="shared" si="18"/>
        <v>11372.58</v>
      </c>
      <c r="EJ6" s="31">
        <f t="shared" si="18"/>
        <v>11032.58</v>
      </c>
      <c r="EK6" s="31">
        <f t="shared" si="18"/>
        <v>10692.58</v>
      </c>
      <c r="EL6" s="31">
        <f t="shared" si="18"/>
        <v>10352.58</v>
      </c>
      <c r="EM6" s="31">
        <f t="shared" si="18"/>
        <v>10012.58</v>
      </c>
      <c r="EN6" s="31">
        <f t="shared" si="18"/>
        <v>9672.58</v>
      </c>
      <c r="EO6" s="31">
        <f t="shared" si="18"/>
        <v>9332.58</v>
      </c>
      <c r="EP6" s="31">
        <f t="shared" si="18"/>
        <v>8992.58</v>
      </c>
      <c r="EQ6" s="31">
        <f t="shared" si="18"/>
        <v>8652.58</v>
      </c>
      <c r="ER6" s="31">
        <f t="shared" si="18"/>
        <v>8312.58</v>
      </c>
      <c r="ES6" s="31">
        <f t="shared" si="18"/>
        <v>7972.58</v>
      </c>
      <c r="ET6" s="31">
        <f t="shared" si="18"/>
        <v>7632.58</v>
      </c>
      <c r="EU6" s="31">
        <f t="shared" si="18"/>
        <v>7292.58</v>
      </c>
      <c r="EV6" s="31">
        <f t="shared" si="18"/>
        <v>6952.58</v>
      </c>
      <c r="EW6" s="31">
        <f t="shared" si="18"/>
        <v>6612.58</v>
      </c>
      <c r="EX6" s="31">
        <f t="shared" si="18"/>
        <v>6272.58</v>
      </c>
      <c r="EY6" s="31">
        <f t="shared" si="18"/>
        <v>5932.58</v>
      </c>
      <c r="EZ6" s="31">
        <f t="shared" si="18"/>
        <v>5592.58</v>
      </c>
      <c r="FA6" s="31">
        <f t="shared" si="18"/>
        <v>5252.58</v>
      </c>
      <c r="FB6" s="31">
        <f t="shared" si="18"/>
        <v>4912.58</v>
      </c>
      <c r="FC6" s="31">
        <f t="shared" si="18"/>
        <v>4572.58</v>
      </c>
      <c r="FD6" s="31">
        <f t="shared" si="18"/>
        <v>4232.58</v>
      </c>
      <c r="FE6" s="31">
        <f t="shared" si="18"/>
        <v>3892.58</v>
      </c>
      <c r="FF6" s="31">
        <f t="shared" si="18"/>
        <v>3552.58</v>
      </c>
      <c r="FG6" s="31">
        <f t="shared" si="18"/>
        <v>3212.58</v>
      </c>
      <c r="FH6" s="31">
        <f t="shared" si="18"/>
        <v>2872.58</v>
      </c>
      <c r="FI6" s="31">
        <f t="shared" si="18"/>
        <v>2532.58</v>
      </c>
      <c r="FJ6" s="31">
        <f t="shared" si="18"/>
        <v>2192.58</v>
      </c>
      <c r="FK6" s="31">
        <f t="shared" si="18"/>
        <v>1852.58</v>
      </c>
      <c r="FL6" s="31">
        <f t="shared" si="18"/>
        <v>1512.58</v>
      </c>
      <c r="FM6" s="31">
        <f t="shared" si="18"/>
        <v>1172.58</v>
      </c>
      <c r="FN6" s="31">
        <f t="shared" si="18"/>
        <v>832.57999999999993</v>
      </c>
      <c r="FO6" s="31">
        <f t="shared" si="18"/>
        <v>492.57999999999993</v>
      </c>
      <c r="FP6" s="31">
        <f t="shared" si="18"/>
        <v>152.57999999999993</v>
      </c>
      <c r="FQ6" s="31">
        <f t="shared" si="18"/>
        <v>-187.42000000000007</v>
      </c>
      <c r="FR6" s="31">
        <f t="shared" si="18"/>
        <v>-527.42000000000007</v>
      </c>
      <c r="FS6" s="31">
        <f t="shared" si="18"/>
        <v>-867.42000000000007</v>
      </c>
      <c r="FT6" s="31">
        <f t="shared" si="18"/>
        <v>-1207.42</v>
      </c>
      <c r="FU6" s="31">
        <f t="shared" si="18"/>
        <v>-1547.42</v>
      </c>
      <c r="FV6" s="31">
        <f t="shared" si="18"/>
        <v>-1887.42</v>
      </c>
      <c r="FW6" s="31">
        <f t="shared" si="18"/>
        <v>-2227.42</v>
      </c>
      <c r="FX6" s="31">
        <f t="shared" si="18"/>
        <v>-2567.42</v>
      </c>
      <c r="FY6" s="31">
        <f t="shared" si="18"/>
        <v>-2907.42</v>
      </c>
      <c r="FZ6" s="31">
        <f t="shared" si="18"/>
        <v>-3247.42</v>
      </c>
      <c r="GA6" s="31">
        <f t="shared" si="18"/>
        <v>-3587.42</v>
      </c>
      <c r="GB6" s="31">
        <f t="shared" si="18"/>
        <v>-3927.42</v>
      </c>
      <c r="GC6" s="31">
        <f t="shared" si="18"/>
        <v>-4267.42</v>
      </c>
      <c r="GD6" s="31">
        <f t="shared" si="18"/>
        <v>-4607.42</v>
      </c>
      <c r="GE6" s="31">
        <f t="shared" si="18"/>
        <v>-4947.42</v>
      </c>
      <c r="GF6" s="31">
        <f t="shared" si="18"/>
        <v>-5287.42</v>
      </c>
      <c r="GG6" s="31">
        <f t="shared" si="18"/>
        <v>-5627.42</v>
      </c>
      <c r="GH6" s="31">
        <f t="shared" si="18"/>
        <v>-5967.42</v>
      </c>
      <c r="GI6" s="31">
        <f t="shared" si="18"/>
        <v>-6307.42</v>
      </c>
      <c r="GJ6" s="31">
        <f t="shared" si="18"/>
        <v>-6647.42</v>
      </c>
      <c r="GK6" s="31">
        <f t="shared" si="18"/>
        <v>-6704.5777466191967</v>
      </c>
      <c r="GL6" s="31">
        <f t="shared" si="18"/>
        <v>-6704.5777466191967</v>
      </c>
      <c r="GM6" s="31">
        <f t="shared" si="18"/>
        <v>-6704.5777466191967</v>
      </c>
      <c r="GN6" s="31">
        <f t="shared" si="18"/>
        <v>-6704.5777466191967</v>
      </c>
      <c r="GO6" s="31">
        <f t="shared" si="18"/>
        <v>-6704.5777466191967</v>
      </c>
      <c r="GP6" s="31">
        <f t="shared" ref="GP6:IQ6" si="19">GO6-BR6</f>
        <v>-6704.5777466191967</v>
      </c>
      <c r="GQ6" s="31">
        <f t="shared" si="19"/>
        <v>-6704.5777466191967</v>
      </c>
      <c r="GR6" s="31">
        <f t="shared" si="19"/>
        <v>-6704.5777466191967</v>
      </c>
      <c r="GS6" s="31">
        <f t="shared" si="19"/>
        <v>-6704.5777466191967</v>
      </c>
      <c r="GT6" s="31">
        <f t="shared" si="19"/>
        <v>-6704.5777466191967</v>
      </c>
      <c r="GU6" s="31">
        <f t="shared" si="19"/>
        <v>-6704.5777466191967</v>
      </c>
      <c r="GV6" s="31">
        <f t="shared" si="19"/>
        <v>-6704.5777466191967</v>
      </c>
      <c r="GW6" s="31">
        <f t="shared" si="19"/>
        <v>-6704.5777466191967</v>
      </c>
      <c r="GX6" s="31">
        <f t="shared" si="19"/>
        <v>-6704.5777466191967</v>
      </c>
      <c r="GY6" s="31">
        <f t="shared" si="19"/>
        <v>-6704.5777466191967</v>
      </c>
      <c r="GZ6" s="31">
        <f t="shared" si="19"/>
        <v>-6704.5777466191967</v>
      </c>
      <c r="HA6" s="31">
        <f t="shared" si="19"/>
        <v>-6704.5777466191967</v>
      </c>
      <c r="HB6" s="31">
        <f t="shared" si="19"/>
        <v>-6704.5777466191967</v>
      </c>
      <c r="HC6" s="31">
        <f t="shared" si="19"/>
        <v>-6704.5777466191967</v>
      </c>
      <c r="HD6" s="31">
        <f t="shared" si="19"/>
        <v>-6704.5777466191967</v>
      </c>
      <c r="HE6" s="31">
        <f t="shared" si="19"/>
        <v>-6704.5777466191967</v>
      </c>
      <c r="HF6" s="31">
        <f t="shared" si="19"/>
        <v>-6704.5777466191967</v>
      </c>
      <c r="HG6" s="31">
        <f t="shared" si="19"/>
        <v>-6704.5777466191967</v>
      </c>
      <c r="HH6" s="31">
        <f t="shared" si="19"/>
        <v>-6704.5777466191967</v>
      </c>
      <c r="HI6" s="31">
        <f t="shared" si="19"/>
        <v>-6704.5777466191967</v>
      </c>
      <c r="HJ6" s="31">
        <f t="shared" si="19"/>
        <v>-6704.5777466191967</v>
      </c>
      <c r="HK6" s="31">
        <f t="shared" si="19"/>
        <v>-6704.5777466191967</v>
      </c>
      <c r="HL6" s="31">
        <f t="shared" si="19"/>
        <v>-6704.5777466191967</v>
      </c>
      <c r="HM6" s="31">
        <f t="shared" si="19"/>
        <v>-6704.5777466191967</v>
      </c>
      <c r="HN6" s="31">
        <f t="shared" si="19"/>
        <v>-6704.5777466191967</v>
      </c>
      <c r="HO6" s="31">
        <f t="shared" si="19"/>
        <v>-6704.5777466191967</v>
      </c>
      <c r="HP6" s="31">
        <f t="shared" si="19"/>
        <v>-6704.5777466191967</v>
      </c>
      <c r="HQ6" s="31">
        <f t="shared" si="19"/>
        <v>-6704.5777466191967</v>
      </c>
      <c r="HR6" s="31">
        <f t="shared" si="19"/>
        <v>-6704.5777466191967</v>
      </c>
      <c r="HS6" s="31">
        <f t="shared" si="19"/>
        <v>-6704.5777466191967</v>
      </c>
      <c r="HT6" s="31">
        <f t="shared" si="19"/>
        <v>-6704.5777466191967</v>
      </c>
      <c r="HU6" s="31">
        <f t="shared" si="19"/>
        <v>-6704.5777466191967</v>
      </c>
      <c r="HV6" s="31">
        <f t="shared" si="19"/>
        <v>-6704.5777466191967</v>
      </c>
      <c r="HW6" s="31">
        <f t="shared" si="19"/>
        <v>-6704.5777466191967</v>
      </c>
      <c r="HX6" s="31">
        <f t="shared" si="19"/>
        <v>-6704.5777466191967</v>
      </c>
      <c r="HY6" s="31">
        <f t="shared" si="19"/>
        <v>-6704.5777466191967</v>
      </c>
      <c r="HZ6" s="31">
        <f t="shared" si="19"/>
        <v>-6704.5777466191967</v>
      </c>
      <c r="IA6" s="31">
        <f t="shared" si="19"/>
        <v>-6704.5777466191967</v>
      </c>
      <c r="IB6" s="31">
        <f t="shared" si="19"/>
        <v>-6704.5777466191967</v>
      </c>
      <c r="IC6" s="31">
        <f t="shared" si="19"/>
        <v>-6704.5777466191967</v>
      </c>
      <c r="ID6" s="31">
        <f t="shared" si="19"/>
        <v>-6704.5777466191967</v>
      </c>
      <c r="IE6" s="31">
        <f t="shared" si="19"/>
        <v>-6704.5777466191967</v>
      </c>
      <c r="IF6" s="31">
        <f t="shared" si="19"/>
        <v>-6704.5777466191967</v>
      </c>
      <c r="IG6" s="31">
        <f t="shared" si="19"/>
        <v>-6704.5777466191967</v>
      </c>
      <c r="IH6" s="31">
        <f t="shared" si="19"/>
        <v>-6704.5777466191967</v>
      </c>
      <c r="II6" s="31">
        <f t="shared" si="19"/>
        <v>-6704.5777466191967</v>
      </c>
      <c r="IJ6" s="31">
        <f t="shared" si="19"/>
        <v>-6704.5777466191967</v>
      </c>
      <c r="IK6" s="31">
        <f t="shared" si="19"/>
        <v>-6704.5777466191967</v>
      </c>
      <c r="IL6" s="31">
        <f t="shared" si="19"/>
        <v>-6704.5777466191967</v>
      </c>
      <c r="IM6" s="31">
        <f t="shared" si="19"/>
        <v>-6704.5777466191967</v>
      </c>
      <c r="IN6" s="31">
        <f t="shared" si="19"/>
        <v>-6704.5777466191967</v>
      </c>
      <c r="IO6" s="31">
        <f t="shared" si="19"/>
        <v>-6704.5777466191967</v>
      </c>
      <c r="IP6" s="31">
        <f t="shared" si="19"/>
        <v>-6704.5777466191967</v>
      </c>
      <c r="IQ6" s="31">
        <f t="shared" si="19"/>
        <v>-6704.5777466191967</v>
      </c>
      <c r="IR6" s="31">
        <f t="shared" si="13"/>
        <v>192615.28705053273</v>
      </c>
    </row>
    <row r="7" spans="1:252" ht="20" customHeight="1" thickBot="1" x14ac:dyDescent="0.25">
      <c r="B7" s="30">
        <f t="shared" si="14"/>
        <v>5</v>
      </c>
      <c r="C7" s="30" t="str">
        <f>Summary!AI7</f>
        <v>Bank of America</v>
      </c>
      <c r="D7" s="31">
        <f>VLOOKUP(C7,Summary!$B$3:$C$13,2,FALSE)</f>
        <v>1200</v>
      </c>
      <c r="E7" s="31">
        <f>VLOOKUP(E2,'Payment Schedule'!$AE$5:$AI$125,5,FALSE)</f>
        <v>36</v>
      </c>
      <c r="F7" s="31">
        <f>VLOOKUP(F2,'Payment Schedule'!$AE$5:$AI$125,5,FALSE)</f>
        <v>36</v>
      </c>
      <c r="G7" s="31">
        <f>VLOOKUP(G2,'Payment Schedule'!$AE$5:$AI$125,5,FALSE)</f>
        <v>36</v>
      </c>
      <c r="H7" s="31">
        <f>VLOOKUP(H2,'Payment Schedule'!$AE$5:$AI$125,5,FALSE)</f>
        <v>36</v>
      </c>
      <c r="I7" s="31">
        <f>VLOOKUP(I2,'Payment Schedule'!$AE$5:$AI$125,5,FALSE)</f>
        <v>36</v>
      </c>
      <c r="J7" s="31">
        <f>VLOOKUP(J2,'Payment Schedule'!$AE$5:$AI$125,5,FALSE)</f>
        <v>36</v>
      </c>
      <c r="K7" s="31">
        <f>VLOOKUP(K2,'Payment Schedule'!$AE$5:$AI$125,5,FALSE)</f>
        <v>36</v>
      </c>
      <c r="L7" s="31">
        <f>VLOOKUP(L2,'Payment Schedule'!$AE$5:$AI$125,5,FALSE)</f>
        <v>36</v>
      </c>
      <c r="M7" s="31">
        <f>VLOOKUP(M2,'Payment Schedule'!$AE$5:$AI$125,5,FALSE)</f>
        <v>36</v>
      </c>
      <c r="N7" s="31">
        <f>VLOOKUP(N2,'Payment Schedule'!$AE$5:$AI$125,5,FALSE)</f>
        <v>36</v>
      </c>
      <c r="O7" s="31">
        <f>VLOOKUP(O2,'Payment Schedule'!$AE$5:$AI$125,5,FALSE)</f>
        <v>36</v>
      </c>
      <c r="P7" s="31">
        <f>VLOOKUP(P2,'Payment Schedule'!$AE$5:$AI$125,5,FALSE)</f>
        <v>36</v>
      </c>
      <c r="Q7" s="31">
        <f>VLOOKUP(Q2,'Payment Schedule'!$AE$5:$AI$125,5,FALSE)</f>
        <v>36</v>
      </c>
      <c r="R7" s="31">
        <f>VLOOKUP(R2,'Payment Schedule'!$AE$5:$AI$125,5,FALSE)</f>
        <v>36</v>
      </c>
      <c r="S7" s="31">
        <f>VLOOKUP(S2,'Payment Schedule'!$AE$5:$AI$125,5,FALSE)</f>
        <v>36</v>
      </c>
      <c r="T7" s="31">
        <f>VLOOKUP(T2,'Payment Schedule'!$AE$5:$AI$125,5,FALSE)</f>
        <v>36</v>
      </c>
      <c r="U7" s="31">
        <f>VLOOKUP(U2,'Payment Schedule'!$AE$5:$AI$125,5,FALSE)</f>
        <v>36</v>
      </c>
      <c r="V7" s="31">
        <f>VLOOKUP(V2,'Payment Schedule'!$AE$5:$AI$125,5,FALSE)</f>
        <v>36</v>
      </c>
      <c r="W7" s="31">
        <f>VLOOKUP(W2,'Payment Schedule'!$AE$5:$AI$125,5,FALSE)</f>
        <v>36</v>
      </c>
      <c r="X7" s="31">
        <f>VLOOKUP(X2,'Payment Schedule'!$AE$5:$AI$125,5,FALSE)</f>
        <v>36</v>
      </c>
      <c r="Y7" s="31">
        <f>VLOOKUP(Y2,'Payment Schedule'!$AE$5:$AI$125,5,FALSE)</f>
        <v>36</v>
      </c>
      <c r="Z7" s="31">
        <f>VLOOKUP(Z2,'Payment Schedule'!$AE$5:$AI$125,5,FALSE)</f>
        <v>36</v>
      </c>
      <c r="AA7" s="31">
        <f>VLOOKUP(AA2,'Payment Schedule'!$AE$5:$AI$125,5,FALSE)</f>
        <v>36</v>
      </c>
      <c r="AB7" s="31">
        <f>VLOOKUP(AB2,'Payment Schedule'!$AE$5:$AI$125,5,FALSE)</f>
        <v>36</v>
      </c>
      <c r="AC7" s="31">
        <f>VLOOKUP(AC2,'Payment Schedule'!$AE$5:$AI$125,5,FALSE)</f>
        <v>36</v>
      </c>
      <c r="AD7" s="31">
        <f>VLOOKUP(AD2,'Payment Schedule'!$AE$5:$AI$125,5,FALSE)</f>
        <v>36</v>
      </c>
      <c r="AE7" s="31">
        <f>VLOOKUP(AE2,'Payment Schedule'!$AE$5:$AI$125,5,FALSE)</f>
        <v>36</v>
      </c>
      <c r="AF7" s="31">
        <f>VLOOKUP(AF2,'Payment Schedule'!$AE$5:$AI$125,5,FALSE)</f>
        <v>36</v>
      </c>
      <c r="AG7" s="31">
        <f>VLOOKUP(AG2,'Payment Schedule'!$AE$5:$AI$125,5,FALSE)</f>
        <v>36</v>
      </c>
      <c r="AH7" s="31">
        <f>VLOOKUP(AH2,'Payment Schedule'!$AE$5:$AI$125,5,FALSE)</f>
        <v>36</v>
      </c>
      <c r="AI7" s="31">
        <f>VLOOKUP(AI2,'Payment Schedule'!$AE$5:$AI$125,5,FALSE)</f>
        <v>36</v>
      </c>
      <c r="AJ7" s="31">
        <f>VLOOKUP(AJ2,'Payment Schedule'!$AE$5:$AI$125,5,FALSE)</f>
        <v>36</v>
      </c>
      <c r="AK7" s="31">
        <f>VLOOKUP(AK2,'Payment Schedule'!$AE$5:$AI$125,5,FALSE)</f>
        <v>36</v>
      </c>
      <c r="AL7" s="31">
        <f>VLOOKUP(AL2,'Payment Schedule'!$AE$5:$AI$125,5,FALSE)</f>
        <v>36</v>
      </c>
      <c r="AM7" s="31">
        <f>VLOOKUP(AM2,'Payment Schedule'!$AE$5:$AI$125,5,FALSE)</f>
        <v>36</v>
      </c>
      <c r="AN7" s="31">
        <f>VLOOKUP(AN2,'Payment Schedule'!$AE$5:$AI$125,5,FALSE)</f>
        <v>36</v>
      </c>
      <c r="AO7" s="31">
        <f>VLOOKUP(AO2,'Payment Schedule'!$AE$5:$AI$125,5,FALSE)</f>
        <v>36</v>
      </c>
      <c r="AP7" s="31">
        <f>VLOOKUP(AP2,'Payment Schedule'!$AE$5:$AI$125,5,FALSE)</f>
        <v>36</v>
      </c>
      <c r="AQ7" s="31">
        <f>VLOOKUP(AQ2,'Payment Schedule'!$AE$5:$AI$125,5,FALSE)</f>
        <v>36</v>
      </c>
      <c r="AR7" s="31">
        <f>VLOOKUP(AR2,'Payment Schedule'!$AE$5:$AI$125,5,FALSE)</f>
        <v>36</v>
      </c>
      <c r="AS7" s="31">
        <f>VLOOKUP(AS2,'Payment Schedule'!$AE$5:$AI$125,5,FALSE)</f>
        <v>36</v>
      </c>
      <c r="AT7" s="31">
        <f>VLOOKUP(AT2,'Payment Schedule'!$AE$5:$AI$125,5,FALSE)</f>
        <v>36</v>
      </c>
      <c r="AU7" s="31">
        <f>VLOOKUP(AU2,'Payment Schedule'!$AE$5:$AI$125,5,FALSE)</f>
        <v>36</v>
      </c>
      <c r="AV7" s="31">
        <f>VLOOKUP(AV2,'Payment Schedule'!$AE$5:$AI$125,5,FALSE)</f>
        <v>36</v>
      </c>
      <c r="AW7" s="31">
        <f>VLOOKUP(AW2,'Payment Schedule'!$AE$5:$AI$125,5,FALSE)</f>
        <v>0.51764923402526608</v>
      </c>
      <c r="AX7" s="31">
        <f>VLOOKUP(AX2,'Payment Schedule'!$AE$5:$AI$125,5,FALSE)</f>
        <v>0</v>
      </c>
      <c r="AY7" s="31">
        <f>VLOOKUP(AY2,'Payment Schedule'!$AE$5:$AI$125,5,FALSE)</f>
        <v>0</v>
      </c>
      <c r="AZ7" s="31">
        <f>VLOOKUP(AZ2,'Payment Schedule'!$AE$5:$AI$125,5,FALSE)</f>
        <v>0</v>
      </c>
      <c r="BA7" s="31">
        <f>VLOOKUP(BA2,'Payment Schedule'!$AE$5:$AI$125,5,FALSE)</f>
        <v>0</v>
      </c>
      <c r="BB7" s="31">
        <f>VLOOKUP(BB2,'Payment Schedule'!$AE$5:$AI$125,5,FALSE)</f>
        <v>0</v>
      </c>
      <c r="BC7" s="31">
        <f>VLOOKUP(BC2,'Payment Schedule'!$AE$5:$AI$125,5,FALSE)</f>
        <v>0</v>
      </c>
      <c r="BD7" s="31">
        <f>VLOOKUP(BD2,'Payment Schedule'!$AE$5:$AI$125,5,FALSE)</f>
        <v>0</v>
      </c>
      <c r="BE7" s="31">
        <f>VLOOKUP(BE2,'Payment Schedule'!$AE$5:$AI$125,5,FALSE)</f>
        <v>0</v>
      </c>
      <c r="BF7" s="31">
        <f>VLOOKUP(BF2,'Payment Schedule'!$AE$5:$AI$125,5,FALSE)</f>
        <v>0</v>
      </c>
      <c r="BG7" s="31">
        <f>VLOOKUP(BG2,'Payment Schedule'!$AE$5:$AI$125,5,FALSE)</f>
        <v>0</v>
      </c>
      <c r="BH7" s="31">
        <f>VLOOKUP(BH2,'Payment Schedule'!$AE$5:$AI$125,5,FALSE)</f>
        <v>0</v>
      </c>
      <c r="BI7" s="31">
        <f>VLOOKUP(BI2,'Payment Schedule'!$AE$5:$AI$125,5,FALSE)</f>
        <v>0</v>
      </c>
      <c r="BJ7" s="31">
        <f>VLOOKUP(BJ2,'Payment Schedule'!$AE$5:$AI$125,5,FALSE)</f>
        <v>0</v>
      </c>
      <c r="BK7" s="31">
        <f>VLOOKUP(BK2,'Payment Schedule'!$AE$5:$AI$125,5,FALSE)</f>
        <v>0</v>
      </c>
      <c r="BL7" s="31">
        <f>VLOOKUP(BL2,'Payment Schedule'!$AE$5:$AI$125,5,FALSE)</f>
        <v>0</v>
      </c>
      <c r="BM7" s="31">
        <f>VLOOKUP(BM2,'Payment Schedule'!$AE$5:$AI$125,5,FALSE)</f>
        <v>0</v>
      </c>
      <c r="BN7" s="31">
        <f>VLOOKUP(BN2,'Payment Schedule'!$AE$5:$AI$125,5,FALSE)</f>
        <v>0</v>
      </c>
      <c r="BO7" s="31">
        <f>VLOOKUP(BO2,'Payment Schedule'!$AE$5:$AI$125,5,FALSE)</f>
        <v>0</v>
      </c>
      <c r="BP7" s="31">
        <f>VLOOKUP(BP2,'Payment Schedule'!$AE$5:$AI$125,5,FALSE)</f>
        <v>0</v>
      </c>
      <c r="BQ7" s="31">
        <f>VLOOKUP(BQ2,'Payment Schedule'!$AE$5:$AI$125,5,FALSE)</f>
        <v>0</v>
      </c>
      <c r="BR7" s="31">
        <f>VLOOKUP(BR2,'Payment Schedule'!$AE$5:$AI$125,5,FALSE)</f>
        <v>0</v>
      </c>
      <c r="BS7" s="31">
        <f>VLOOKUP(BS2,'Payment Schedule'!$AE$5:$AI$125,5,FALSE)</f>
        <v>0</v>
      </c>
      <c r="BT7" s="31">
        <f>VLOOKUP(BT2,'Payment Schedule'!$AE$5:$AI$125,5,FALSE)</f>
        <v>0</v>
      </c>
      <c r="BU7" s="31">
        <f>VLOOKUP(BU2,'Payment Schedule'!$AE$5:$AI$125,5,FALSE)</f>
        <v>0</v>
      </c>
      <c r="BV7" s="31">
        <f>VLOOKUP(BV2,'Payment Schedule'!$AE$5:$AI$125,5,FALSE)</f>
        <v>0</v>
      </c>
      <c r="BW7" s="31">
        <f>VLOOKUP(BW2,'Payment Schedule'!$AE$5:$AI$125,5,FALSE)</f>
        <v>0</v>
      </c>
      <c r="BX7" s="31">
        <f>VLOOKUP(BX2,'Payment Schedule'!$AE$5:$AI$125,5,FALSE)</f>
        <v>0</v>
      </c>
      <c r="BY7" s="31">
        <f>VLOOKUP(BY2,'Payment Schedule'!$AE$5:$AI$125,5,FALSE)</f>
        <v>0</v>
      </c>
      <c r="BZ7" s="31">
        <f>VLOOKUP(BZ2,'Payment Schedule'!$AE$5:$AI$125,5,FALSE)</f>
        <v>0</v>
      </c>
      <c r="CA7" s="31">
        <f>VLOOKUP(CA2,'Payment Schedule'!$AE$5:$AI$125,5,FALSE)</f>
        <v>0</v>
      </c>
      <c r="CB7" s="31">
        <f>VLOOKUP(CB2,'Payment Schedule'!$AE$5:$AI$125,5,FALSE)</f>
        <v>0</v>
      </c>
      <c r="CC7" s="31">
        <f>VLOOKUP(CC2,'Payment Schedule'!$AE$5:$AI$125,5,FALSE)</f>
        <v>0</v>
      </c>
      <c r="CD7" s="31">
        <f>VLOOKUP(CD2,'Payment Schedule'!$AE$5:$AI$125,5,FALSE)</f>
        <v>0</v>
      </c>
      <c r="CE7" s="31">
        <f>VLOOKUP(CE2,'Payment Schedule'!$AE$5:$AI$125,5,FALSE)</f>
        <v>0</v>
      </c>
      <c r="CF7" s="31">
        <f>VLOOKUP(CF2,'Payment Schedule'!$AE$5:$AI$125,5,FALSE)</f>
        <v>0</v>
      </c>
      <c r="CG7" s="31">
        <f>VLOOKUP(CG2,'Payment Schedule'!$AE$5:$AI$125,5,FALSE)</f>
        <v>0</v>
      </c>
      <c r="CH7" s="31">
        <f>VLOOKUP(CH2,'Payment Schedule'!$AE$5:$AI$125,5,FALSE)</f>
        <v>0</v>
      </c>
      <c r="CI7" s="31">
        <f>VLOOKUP(CI2,'Payment Schedule'!$AE$5:$AI$125,5,FALSE)</f>
        <v>0</v>
      </c>
      <c r="CJ7" s="31">
        <f>VLOOKUP(CJ2,'Payment Schedule'!$AE$5:$AI$125,5,FALSE)</f>
        <v>0</v>
      </c>
      <c r="CK7" s="31">
        <f>VLOOKUP(CK2,'Payment Schedule'!$AE$5:$AI$125,5,FALSE)</f>
        <v>0</v>
      </c>
      <c r="CL7" s="31">
        <f>VLOOKUP(CL2,'Payment Schedule'!$AE$5:$AI$125,5,FALSE)</f>
        <v>0</v>
      </c>
      <c r="CM7" s="31">
        <f>VLOOKUP(CM2,'Payment Schedule'!$AE$5:$AI$125,5,FALSE)</f>
        <v>0</v>
      </c>
      <c r="CN7" s="31">
        <f>VLOOKUP(CN2,'Payment Schedule'!$AE$5:$AI$125,5,FALSE)</f>
        <v>0</v>
      </c>
      <c r="CO7" s="31">
        <f>VLOOKUP(CO2,'Payment Schedule'!$AE$5:$AI$125,5,FALSE)</f>
        <v>0</v>
      </c>
      <c r="CP7" s="31">
        <f>VLOOKUP(CP2,'Payment Schedule'!$AE$5:$AI$125,5,FALSE)</f>
        <v>0</v>
      </c>
      <c r="CQ7" s="31">
        <f>VLOOKUP(CQ2,'Payment Schedule'!$AE$5:$AI$125,5,FALSE)</f>
        <v>0</v>
      </c>
      <c r="CR7" s="31">
        <f>VLOOKUP(CR2,'Payment Schedule'!$AE$5:$AI$125,5,FALSE)</f>
        <v>0</v>
      </c>
      <c r="CS7" s="31">
        <f>VLOOKUP(CS2,'Payment Schedule'!$AE$5:$AI$125,5,FALSE)</f>
        <v>0</v>
      </c>
      <c r="CT7" s="31">
        <f>VLOOKUP(CT2,'Payment Schedule'!$AE$5:$AI$125,5,FALSE)</f>
        <v>0</v>
      </c>
      <c r="CU7" s="31">
        <f>VLOOKUP(CU2,'Payment Schedule'!$AE$5:$AI$125,5,FALSE)</f>
        <v>0</v>
      </c>
      <c r="CV7" s="31">
        <f>VLOOKUP(CV2,'Payment Schedule'!$AE$5:$AI$125,5,FALSE)</f>
        <v>0</v>
      </c>
      <c r="CW7" s="31">
        <f>VLOOKUP(CW2,'Payment Schedule'!$AE$5:$AI$125,5,FALSE)</f>
        <v>0</v>
      </c>
      <c r="CX7" s="31">
        <f>VLOOKUP(CX2,'Payment Schedule'!$AE$5:$AI$125,5,FALSE)</f>
        <v>0</v>
      </c>
      <c r="CY7" s="31">
        <f>VLOOKUP(CY2,'Payment Schedule'!$AE$5:$AI$125,5,FALSE)</f>
        <v>0</v>
      </c>
      <c r="CZ7" s="31">
        <f>VLOOKUP(CZ2,'Payment Schedule'!$AE$5:$AI$125,5,FALSE)</f>
        <v>0</v>
      </c>
      <c r="DA7" s="31">
        <f>VLOOKUP(DA2,'Payment Schedule'!$AE$5:$AI$125,5,FALSE)</f>
        <v>0</v>
      </c>
      <c r="DB7" s="31">
        <f>VLOOKUP(DB2,'Payment Schedule'!$AE$5:$AI$125,5,FALSE)</f>
        <v>0</v>
      </c>
      <c r="DC7" s="31">
        <f>VLOOKUP(DC2,'Payment Schedule'!$AE$5:$AI$125,5,FALSE)</f>
        <v>0</v>
      </c>
      <c r="DD7" s="31">
        <f>VLOOKUP(DD2,'Payment Schedule'!$AE$5:$AI$125,5,FALSE)</f>
        <v>0</v>
      </c>
      <c r="DE7" s="31">
        <f>VLOOKUP(DE2,'Payment Schedule'!$AE$5:$AI$125,5,FALSE)</f>
        <v>0</v>
      </c>
      <c r="DF7" s="31">
        <f>VLOOKUP(DF2,'Payment Schedule'!$AE$5:$AI$125,5,FALSE)</f>
        <v>0</v>
      </c>
      <c r="DG7" s="31">
        <f>VLOOKUP(DG2,'Payment Schedule'!$AE$5:$AI$125,5,FALSE)</f>
        <v>0</v>
      </c>
      <c r="DH7" s="31">
        <f>VLOOKUP(DH2,'Payment Schedule'!$AE$5:$AI$125,5,FALSE)</f>
        <v>0</v>
      </c>
      <c r="DI7" s="31">
        <f>VLOOKUP(DI2,'Payment Schedule'!$AE$5:$AI$125,5,FALSE)</f>
        <v>0</v>
      </c>
      <c r="DJ7" s="31">
        <f>VLOOKUP(DJ2,'Payment Schedule'!$AE$5:$AI$125,5,FALSE)</f>
        <v>0</v>
      </c>
      <c r="DK7" s="31">
        <f>VLOOKUP(DK2,'Payment Schedule'!$AE$5:$AI$125,5,FALSE)</f>
        <v>0</v>
      </c>
      <c r="DL7" s="31">
        <f>VLOOKUP(DL2,'Payment Schedule'!$AE$5:$AI$125,5,FALSE)</f>
        <v>0</v>
      </c>
      <c r="DM7" s="31">
        <f>VLOOKUP(DM2,'Payment Schedule'!$AE$5:$AI$125,5,FALSE)</f>
        <v>0</v>
      </c>
      <c r="DN7" s="31">
        <f>VLOOKUP(DN2,'Payment Schedule'!$AE$5:$AI$125,5,FALSE)</f>
        <v>0</v>
      </c>
      <c r="DO7" s="31">
        <f>VLOOKUP(DO2,'Payment Schedule'!$AE$5:$AI$125,5,FALSE)</f>
        <v>0</v>
      </c>
      <c r="DP7" s="31">
        <f>VLOOKUP(DP2,'Payment Schedule'!$AE$5:$AI$125,5,FALSE)</f>
        <v>0</v>
      </c>
      <c r="DQ7" s="31">
        <f>VLOOKUP(DQ2,'Payment Schedule'!$AE$5:$AI$125,5,FALSE)</f>
        <v>0</v>
      </c>
      <c r="DR7" s="31">
        <f>VLOOKUP(DR2,'Payment Schedule'!$AE$5:$AI$125,5,FALSE)</f>
        <v>0</v>
      </c>
      <c r="DS7" s="31">
        <f>VLOOKUP(DS2,'Payment Schedule'!$AE$5:$AI$125,5,FALSE)</f>
        <v>0</v>
      </c>
      <c r="DT7" s="31">
        <f>VLOOKUP(DT2,'Payment Schedule'!$AE$5:$AI$125,5,FALSE)</f>
        <v>0</v>
      </c>
      <c r="DU7" s="31">
        <f t="shared" si="8"/>
        <v>-384.51764923402516</v>
      </c>
      <c r="DY7" s="30">
        <f t="shared" si="15"/>
        <v>5</v>
      </c>
      <c r="DZ7" s="30" t="str">
        <f t="shared" si="9"/>
        <v>Bank of America</v>
      </c>
      <c r="EA7" s="31">
        <f t="shared" si="10"/>
        <v>1200</v>
      </c>
      <c r="EB7" s="31">
        <f t="shared" si="4"/>
        <v>1200</v>
      </c>
      <c r="EC7" s="31">
        <f t="shared" si="5"/>
        <v>1164</v>
      </c>
      <c r="ED7" s="31">
        <f t="shared" ref="ED7:GO7" si="20">EC7-F7</f>
        <v>1128</v>
      </c>
      <c r="EE7" s="31">
        <f t="shared" si="20"/>
        <v>1092</v>
      </c>
      <c r="EF7" s="31">
        <f t="shared" si="20"/>
        <v>1056</v>
      </c>
      <c r="EG7" s="31">
        <f t="shared" si="20"/>
        <v>1020</v>
      </c>
      <c r="EH7" s="31">
        <f t="shared" si="20"/>
        <v>984</v>
      </c>
      <c r="EI7" s="31">
        <f t="shared" si="20"/>
        <v>948</v>
      </c>
      <c r="EJ7" s="31">
        <f t="shared" si="20"/>
        <v>912</v>
      </c>
      <c r="EK7" s="31">
        <f t="shared" si="20"/>
        <v>876</v>
      </c>
      <c r="EL7" s="31">
        <f t="shared" si="20"/>
        <v>840</v>
      </c>
      <c r="EM7" s="31">
        <f t="shared" si="20"/>
        <v>804</v>
      </c>
      <c r="EN7" s="31">
        <f t="shared" si="20"/>
        <v>768</v>
      </c>
      <c r="EO7" s="31">
        <f t="shared" si="20"/>
        <v>732</v>
      </c>
      <c r="EP7" s="31">
        <f t="shared" si="20"/>
        <v>696</v>
      </c>
      <c r="EQ7" s="31">
        <f t="shared" si="20"/>
        <v>660</v>
      </c>
      <c r="ER7" s="31">
        <f t="shared" si="20"/>
        <v>624</v>
      </c>
      <c r="ES7" s="31">
        <f t="shared" si="20"/>
        <v>588</v>
      </c>
      <c r="ET7" s="31">
        <f t="shared" si="20"/>
        <v>552</v>
      </c>
      <c r="EU7" s="31">
        <f t="shared" si="20"/>
        <v>516</v>
      </c>
      <c r="EV7" s="31">
        <f t="shared" si="20"/>
        <v>480</v>
      </c>
      <c r="EW7" s="31">
        <f t="shared" si="20"/>
        <v>444</v>
      </c>
      <c r="EX7" s="31">
        <f t="shared" si="20"/>
        <v>408</v>
      </c>
      <c r="EY7" s="31">
        <f t="shared" si="20"/>
        <v>372</v>
      </c>
      <c r="EZ7" s="31">
        <f t="shared" si="20"/>
        <v>336</v>
      </c>
      <c r="FA7" s="31">
        <f t="shared" si="20"/>
        <v>300</v>
      </c>
      <c r="FB7" s="31">
        <f t="shared" si="20"/>
        <v>264</v>
      </c>
      <c r="FC7" s="31">
        <f t="shared" si="20"/>
        <v>228</v>
      </c>
      <c r="FD7" s="31">
        <f t="shared" si="20"/>
        <v>192</v>
      </c>
      <c r="FE7" s="31">
        <f t="shared" si="20"/>
        <v>156</v>
      </c>
      <c r="FF7" s="31">
        <f t="shared" si="20"/>
        <v>120</v>
      </c>
      <c r="FG7" s="31">
        <f t="shared" si="20"/>
        <v>84</v>
      </c>
      <c r="FH7" s="31">
        <f t="shared" si="20"/>
        <v>48</v>
      </c>
      <c r="FI7" s="31">
        <f t="shared" si="20"/>
        <v>12</v>
      </c>
      <c r="FJ7" s="31">
        <f t="shared" si="20"/>
        <v>-24</v>
      </c>
      <c r="FK7" s="31">
        <f t="shared" si="20"/>
        <v>-60</v>
      </c>
      <c r="FL7" s="31">
        <f t="shared" si="20"/>
        <v>-96</v>
      </c>
      <c r="FM7" s="31">
        <f t="shared" si="20"/>
        <v>-132</v>
      </c>
      <c r="FN7" s="31">
        <f t="shared" si="20"/>
        <v>-168</v>
      </c>
      <c r="FO7" s="31">
        <f t="shared" si="20"/>
        <v>-204</v>
      </c>
      <c r="FP7" s="31">
        <f t="shared" si="20"/>
        <v>-240</v>
      </c>
      <c r="FQ7" s="31">
        <f t="shared" si="20"/>
        <v>-276</v>
      </c>
      <c r="FR7" s="31">
        <f t="shared" si="20"/>
        <v>-312</v>
      </c>
      <c r="FS7" s="31">
        <f t="shared" si="20"/>
        <v>-348</v>
      </c>
      <c r="FT7" s="31">
        <f t="shared" si="20"/>
        <v>-384</v>
      </c>
      <c r="FU7" s="31">
        <f t="shared" si="20"/>
        <v>-384.51764923402527</v>
      </c>
      <c r="FV7" s="31">
        <f t="shared" si="20"/>
        <v>-384.51764923402527</v>
      </c>
      <c r="FW7" s="31">
        <f t="shared" si="20"/>
        <v>-384.51764923402527</v>
      </c>
      <c r="FX7" s="31">
        <f t="shared" si="20"/>
        <v>-384.51764923402527</v>
      </c>
      <c r="FY7" s="31">
        <f t="shared" si="20"/>
        <v>-384.51764923402527</v>
      </c>
      <c r="FZ7" s="31">
        <f t="shared" si="20"/>
        <v>-384.51764923402527</v>
      </c>
      <c r="GA7" s="31">
        <f t="shared" si="20"/>
        <v>-384.51764923402527</v>
      </c>
      <c r="GB7" s="31">
        <f t="shared" si="20"/>
        <v>-384.51764923402527</v>
      </c>
      <c r="GC7" s="31">
        <f t="shared" si="20"/>
        <v>-384.51764923402527</v>
      </c>
      <c r="GD7" s="31">
        <f t="shared" si="20"/>
        <v>-384.51764923402527</v>
      </c>
      <c r="GE7" s="31">
        <f t="shared" si="20"/>
        <v>-384.51764923402527</v>
      </c>
      <c r="GF7" s="31">
        <f t="shared" si="20"/>
        <v>-384.51764923402527</v>
      </c>
      <c r="GG7" s="31">
        <f t="shared" si="20"/>
        <v>-384.51764923402527</v>
      </c>
      <c r="GH7" s="31">
        <f t="shared" si="20"/>
        <v>-384.51764923402527</v>
      </c>
      <c r="GI7" s="31">
        <f t="shared" si="20"/>
        <v>-384.51764923402527</v>
      </c>
      <c r="GJ7" s="31">
        <f t="shared" si="20"/>
        <v>-384.51764923402527</v>
      </c>
      <c r="GK7" s="31">
        <f t="shared" si="20"/>
        <v>-384.51764923402527</v>
      </c>
      <c r="GL7" s="31">
        <f t="shared" si="20"/>
        <v>-384.51764923402527</v>
      </c>
      <c r="GM7" s="31">
        <f t="shared" si="20"/>
        <v>-384.51764923402527</v>
      </c>
      <c r="GN7" s="31">
        <f t="shared" si="20"/>
        <v>-384.51764923402527</v>
      </c>
      <c r="GO7" s="31">
        <f t="shared" si="20"/>
        <v>-384.51764923402527</v>
      </c>
      <c r="GP7" s="31">
        <f t="shared" ref="GP7:IQ7" si="21">GO7-BR7</f>
        <v>-384.51764923402527</v>
      </c>
      <c r="GQ7" s="31">
        <f t="shared" si="21"/>
        <v>-384.51764923402527</v>
      </c>
      <c r="GR7" s="31">
        <f t="shared" si="21"/>
        <v>-384.51764923402527</v>
      </c>
      <c r="GS7" s="31">
        <f t="shared" si="21"/>
        <v>-384.51764923402527</v>
      </c>
      <c r="GT7" s="31">
        <f t="shared" si="21"/>
        <v>-384.51764923402527</v>
      </c>
      <c r="GU7" s="31">
        <f t="shared" si="21"/>
        <v>-384.51764923402527</v>
      </c>
      <c r="GV7" s="31">
        <f t="shared" si="21"/>
        <v>-384.51764923402527</v>
      </c>
      <c r="GW7" s="31">
        <f t="shared" si="21"/>
        <v>-384.51764923402527</v>
      </c>
      <c r="GX7" s="31">
        <f t="shared" si="21"/>
        <v>-384.51764923402527</v>
      </c>
      <c r="GY7" s="31">
        <f t="shared" si="21"/>
        <v>-384.51764923402527</v>
      </c>
      <c r="GZ7" s="31">
        <f t="shared" si="21"/>
        <v>-384.51764923402527</v>
      </c>
      <c r="HA7" s="31">
        <f t="shared" si="21"/>
        <v>-384.51764923402527</v>
      </c>
      <c r="HB7" s="31">
        <f t="shared" si="21"/>
        <v>-384.51764923402527</v>
      </c>
      <c r="HC7" s="31">
        <f t="shared" si="21"/>
        <v>-384.51764923402527</v>
      </c>
      <c r="HD7" s="31">
        <f t="shared" si="21"/>
        <v>-384.51764923402527</v>
      </c>
      <c r="HE7" s="31">
        <f t="shared" si="21"/>
        <v>-384.51764923402527</v>
      </c>
      <c r="HF7" s="31">
        <f t="shared" si="21"/>
        <v>-384.51764923402527</v>
      </c>
      <c r="HG7" s="31">
        <f t="shared" si="21"/>
        <v>-384.51764923402527</v>
      </c>
      <c r="HH7" s="31">
        <f t="shared" si="21"/>
        <v>-384.51764923402527</v>
      </c>
      <c r="HI7" s="31">
        <f t="shared" si="21"/>
        <v>-384.51764923402527</v>
      </c>
      <c r="HJ7" s="31">
        <f t="shared" si="21"/>
        <v>-384.51764923402527</v>
      </c>
      <c r="HK7" s="31">
        <f t="shared" si="21"/>
        <v>-384.51764923402527</v>
      </c>
      <c r="HL7" s="31">
        <f t="shared" si="21"/>
        <v>-384.51764923402527</v>
      </c>
      <c r="HM7" s="31">
        <f t="shared" si="21"/>
        <v>-384.51764923402527</v>
      </c>
      <c r="HN7" s="31">
        <f t="shared" si="21"/>
        <v>-384.51764923402527</v>
      </c>
      <c r="HO7" s="31">
        <f t="shared" si="21"/>
        <v>-384.51764923402527</v>
      </c>
      <c r="HP7" s="31">
        <f t="shared" si="21"/>
        <v>-384.51764923402527</v>
      </c>
      <c r="HQ7" s="31">
        <f t="shared" si="21"/>
        <v>-384.51764923402527</v>
      </c>
      <c r="HR7" s="31">
        <f t="shared" si="21"/>
        <v>-384.51764923402527</v>
      </c>
      <c r="HS7" s="31">
        <f t="shared" si="21"/>
        <v>-384.51764923402527</v>
      </c>
      <c r="HT7" s="31">
        <f t="shared" si="21"/>
        <v>-384.51764923402527</v>
      </c>
      <c r="HU7" s="31">
        <f t="shared" si="21"/>
        <v>-384.51764923402527</v>
      </c>
      <c r="HV7" s="31">
        <f t="shared" si="21"/>
        <v>-384.51764923402527</v>
      </c>
      <c r="HW7" s="31">
        <f t="shared" si="21"/>
        <v>-384.51764923402527</v>
      </c>
      <c r="HX7" s="31">
        <f t="shared" si="21"/>
        <v>-384.51764923402527</v>
      </c>
      <c r="HY7" s="31">
        <f t="shared" si="21"/>
        <v>-384.51764923402527</v>
      </c>
      <c r="HZ7" s="31">
        <f t="shared" si="21"/>
        <v>-384.51764923402527</v>
      </c>
      <c r="IA7" s="31">
        <f t="shared" si="21"/>
        <v>-384.51764923402527</v>
      </c>
      <c r="IB7" s="31">
        <f t="shared" si="21"/>
        <v>-384.51764923402527</v>
      </c>
      <c r="IC7" s="31">
        <f t="shared" si="21"/>
        <v>-384.51764923402527</v>
      </c>
      <c r="ID7" s="31">
        <f t="shared" si="21"/>
        <v>-384.51764923402527</v>
      </c>
      <c r="IE7" s="31">
        <f t="shared" si="21"/>
        <v>-384.51764923402527</v>
      </c>
      <c r="IF7" s="31">
        <f t="shared" si="21"/>
        <v>-384.51764923402527</v>
      </c>
      <c r="IG7" s="31">
        <f t="shared" si="21"/>
        <v>-384.51764923402527</v>
      </c>
      <c r="IH7" s="31">
        <f t="shared" si="21"/>
        <v>-384.51764923402527</v>
      </c>
      <c r="II7" s="31">
        <f t="shared" si="21"/>
        <v>-384.51764923402527</v>
      </c>
      <c r="IJ7" s="31">
        <f t="shared" si="21"/>
        <v>-384.51764923402527</v>
      </c>
      <c r="IK7" s="31">
        <f t="shared" si="21"/>
        <v>-384.51764923402527</v>
      </c>
      <c r="IL7" s="31">
        <f t="shared" si="21"/>
        <v>-384.51764923402527</v>
      </c>
      <c r="IM7" s="31">
        <f t="shared" si="21"/>
        <v>-384.51764923402527</v>
      </c>
      <c r="IN7" s="31">
        <f t="shared" si="21"/>
        <v>-384.51764923402527</v>
      </c>
      <c r="IO7" s="31">
        <f t="shared" si="21"/>
        <v>-384.51764923402527</v>
      </c>
      <c r="IP7" s="31">
        <f t="shared" si="21"/>
        <v>-384.51764923402527</v>
      </c>
      <c r="IQ7" s="31">
        <f t="shared" si="21"/>
        <v>-384.51764923402527</v>
      </c>
      <c r="IR7" s="31">
        <f t="shared" si="13"/>
        <v>11678.823692551889</v>
      </c>
    </row>
    <row r="8" spans="1:252" ht="20" customHeight="1" thickBot="1" x14ac:dyDescent="0.25">
      <c r="B8" s="30">
        <f t="shared" si="14"/>
        <v>6</v>
      </c>
      <c r="C8" s="30" t="str">
        <f>Summary!AI8</f>
        <v/>
      </c>
      <c r="D8" s="31" t="e">
        <f>VLOOKUP(C8,Summary!$B$3:$C$13,2,FALSE)</f>
        <v>#N/A</v>
      </c>
      <c r="E8" s="31">
        <f>VLOOKUP(E2,'Payment Schedule'!$AL$5:$AP$125,5,FALSE)</f>
        <v>0</v>
      </c>
      <c r="F8" s="31">
        <f>VLOOKUP(F2,'Payment Schedule'!$AL$5:$AP$125,5,FALSE)</f>
        <v>0</v>
      </c>
      <c r="G8" s="31">
        <f>VLOOKUP(G2,'Payment Schedule'!$AL$5:$AP$125,5,FALSE)</f>
        <v>0</v>
      </c>
      <c r="H8" s="31">
        <f>VLOOKUP(H2,'Payment Schedule'!$AL$5:$AP$125,5,FALSE)</f>
        <v>0</v>
      </c>
      <c r="I8" s="31">
        <f>VLOOKUP(I2,'Payment Schedule'!$AL$5:$AP$125,5,FALSE)</f>
        <v>0</v>
      </c>
      <c r="J8" s="31">
        <f>VLOOKUP(J2,'Payment Schedule'!$AL$5:$AP$125,5,FALSE)</f>
        <v>0</v>
      </c>
      <c r="K8" s="31">
        <f>VLOOKUP(K2,'Payment Schedule'!$AL$5:$AP$125,5,FALSE)</f>
        <v>0</v>
      </c>
      <c r="L8" s="31">
        <f>VLOOKUP(L2,'Payment Schedule'!$AL$5:$AP$125,5,FALSE)</f>
        <v>0</v>
      </c>
      <c r="M8" s="31">
        <f>VLOOKUP(M2,'Payment Schedule'!$AL$5:$AP$125,5,FALSE)</f>
        <v>0</v>
      </c>
      <c r="N8" s="31">
        <f>VLOOKUP(N2,'Payment Schedule'!$AL$5:$AP$125,5,FALSE)</f>
        <v>0</v>
      </c>
      <c r="O8" s="31">
        <f>VLOOKUP(O2,'Payment Schedule'!$AL$5:$AP$125,5,FALSE)</f>
        <v>0</v>
      </c>
      <c r="P8" s="31">
        <f>VLOOKUP(P2,'Payment Schedule'!$AL$5:$AP$125,5,FALSE)</f>
        <v>0</v>
      </c>
      <c r="Q8" s="31">
        <f>VLOOKUP(Q2,'Payment Schedule'!$AL$5:$AP$125,5,FALSE)</f>
        <v>0</v>
      </c>
      <c r="R8" s="31">
        <f>VLOOKUP(R2,'Payment Schedule'!$AL$5:$AP$125,5,FALSE)</f>
        <v>0</v>
      </c>
      <c r="S8" s="31">
        <f>VLOOKUP(S2,'Payment Schedule'!$AL$5:$AP$125,5,FALSE)</f>
        <v>0</v>
      </c>
      <c r="T8" s="31">
        <f>VLOOKUP(T2,'Payment Schedule'!$AL$5:$AP$125,5,FALSE)</f>
        <v>0</v>
      </c>
      <c r="U8" s="31">
        <f>VLOOKUP(U2,'Payment Schedule'!$AL$5:$AP$125,5,FALSE)</f>
        <v>0</v>
      </c>
      <c r="V8" s="31">
        <f>VLOOKUP(V2,'Payment Schedule'!$AL$5:$AP$125,5,FALSE)</f>
        <v>0</v>
      </c>
      <c r="W8" s="31">
        <f>VLOOKUP(W2,'Payment Schedule'!$AL$5:$AP$125,5,FALSE)</f>
        <v>0</v>
      </c>
      <c r="X8" s="31">
        <f>VLOOKUP(X2,'Payment Schedule'!$AL$5:$AP$125,5,FALSE)</f>
        <v>0</v>
      </c>
      <c r="Y8" s="31">
        <f>VLOOKUP(Y2,'Payment Schedule'!$AL$5:$AP$125,5,FALSE)</f>
        <v>0</v>
      </c>
      <c r="Z8" s="31">
        <f>VLOOKUP(Z2,'Payment Schedule'!$AL$5:$AP$125,5,FALSE)</f>
        <v>0</v>
      </c>
      <c r="AA8" s="31">
        <f>VLOOKUP(AA2,'Payment Schedule'!$AL$5:$AP$125,5,FALSE)</f>
        <v>0</v>
      </c>
      <c r="AB8" s="31">
        <f>VLOOKUP(AB2,'Payment Schedule'!$AL$5:$AP$125,5,FALSE)</f>
        <v>0</v>
      </c>
      <c r="AC8" s="31">
        <f>VLOOKUP(AC2,'Payment Schedule'!$AL$5:$AP$125,5,FALSE)</f>
        <v>0</v>
      </c>
      <c r="AD8" s="31">
        <f>VLOOKUP(AD2,'Payment Schedule'!$AL$5:$AP$125,5,FALSE)</f>
        <v>0</v>
      </c>
      <c r="AE8" s="31">
        <f>VLOOKUP(AE2,'Payment Schedule'!$AL$5:$AP$125,5,FALSE)</f>
        <v>0</v>
      </c>
      <c r="AF8" s="31">
        <f>VLOOKUP(AF2,'Payment Schedule'!$AL$5:$AP$125,5,FALSE)</f>
        <v>0</v>
      </c>
      <c r="AG8" s="31">
        <f>VLOOKUP(AG2,'Payment Schedule'!$AL$5:$AP$125,5,FALSE)</f>
        <v>0</v>
      </c>
      <c r="AH8" s="31">
        <f>VLOOKUP(AH2,'Payment Schedule'!$AL$5:$AP$125,5,FALSE)</f>
        <v>0</v>
      </c>
      <c r="AI8" s="31">
        <f>VLOOKUP(AI2,'Payment Schedule'!$AL$5:$AP$125,5,FALSE)</f>
        <v>0</v>
      </c>
      <c r="AJ8" s="31">
        <f>VLOOKUP(AJ2,'Payment Schedule'!$AL$5:$AP$125,5,FALSE)</f>
        <v>0</v>
      </c>
      <c r="AK8" s="31">
        <f>VLOOKUP(AK2,'Payment Schedule'!$AL$5:$AP$125,5,FALSE)</f>
        <v>0</v>
      </c>
      <c r="AL8" s="31">
        <f>VLOOKUP(AL2,'Payment Schedule'!$AL$5:$AP$125,5,FALSE)</f>
        <v>0</v>
      </c>
      <c r="AM8" s="31">
        <f>VLOOKUP(AM2,'Payment Schedule'!$AL$5:$AP$125,5,FALSE)</f>
        <v>0</v>
      </c>
      <c r="AN8" s="31">
        <f>VLOOKUP(AN2,'Payment Schedule'!$AL$5:$AP$125,5,FALSE)</f>
        <v>0</v>
      </c>
      <c r="AO8" s="31">
        <f>VLOOKUP(AO2,'Payment Schedule'!$AL$5:$AP$125,5,FALSE)</f>
        <v>0</v>
      </c>
      <c r="AP8" s="31">
        <f>VLOOKUP(AP2,'Payment Schedule'!$AL$5:$AP$125,5,FALSE)</f>
        <v>0</v>
      </c>
      <c r="AQ8" s="31">
        <f>VLOOKUP(AQ2,'Payment Schedule'!$AL$5:$AP$125,5,FALSE)</f>
        <v>0</v>
      </c>
      <c r="AR8" s="31">
        <f>VLOOKUP(AR2,'Payment Schedule'!$AL$5:$AP$125,5,FALSE)</f>
        <v>0</v>
      </c>
      <c r="AS8" s="31">
        <f>VLOOKUP(AS2,'Payment Schedule'!$AL$5:$AP$125,5,FALSE)</f>
        <v>0</v>
      </c>
      <c r="AT8" s="31">
        <f>VLOOKUP(AT2,'Payment Schedule'!$AL$5:$AP$125,5,FALSE)</f>
        <v>0</v>
      </c>
      <c r="AU8" s="31">
        <f>VLOOKUP(AU2,'Payment Schedule'!$AL$5:$AP$125,5,FALSE)</f>
        <v>0</v>
      </c>
      <c r="AV8" s="31">
        <f>VLOOKUP(AV2,'Payment Schedule'!$AL$5:$AP$125,5,FALSE)</f>
        <v>0</v>
      </c>
      <c r="AW8" s="31">
        <f>VLOOKUP(AW2,'Payment Schedule'!$AL$5:$AP$125,5,FALSE)</f>
        <v>0</v>
      </c>
      <c r="AX8" s="31">
        <f>VLOOKUP(AX2,'Payment Schedule'!$AL$5:$AP$125,5,FALSE)</f>
        <v>0</v>
      </c>
      <c r="AY8" s="31">
        <f>VLOOKUP(AY2,'Payment Schedule'!$AL$5:$AP$125,5,FALSE)</f>
        <v>0</v>
      </c>
      <c r="AZ8" s="31">
        <f>VLOOKUP(AZ2,'Payment Schedule'!$AL$5:$AP$125,5,FALSE)</f>
        <v>0</v>
      </c>
      <c r="BA8" s="31">
        <f>VLOOKUP(BA2,'Payment Schedule'!$AL$5:$AP$125,5,FALSE)</f>
        <v>0</v>
      </c>
      <c r="BB8" s="31">
        <f>VLOOKUP(BB2,'Payment Schedule'!$AL$5:$AP$125,5,FALSE)</f>
        <v>0</v>
      </c>
      <c r="BC8" s="31">
        <f>VLOOKUP(BC2,'Payment Schedule'!$AL$5:$AP$125,5,FALSE)</f>
        <v>0</v>
      </c>
      <c r="BD8" s="31">
        <f>VLOOKUP(BD2,'Payment Schedule'!$AL$5:$AP$125,5,FALSE)</f>
        <v>0</v>
      </c>
      <c r="BE8" s="31">
        <f>VLOOKUP(BE2,'Payment Schedule'!$AL$5:$AP$125,5,FALSE)</f>
        <v>0</v>
      </c>
      <c r="BF8" s="31">
        <f>VLOOKUP(BF2,'Payment Schedule'!$AL$5:$AP$125,5,FALSE)</f>
        <v>0</v>
      </c>
      <c r="BG8" s="31">
        <f>VLOOKUP(BG2,'Payment Schedule'!$AL$5:$AP$125,5,FALSE)</f>
        <v>0</v>
      </c>
      <c r="BH8" s="31">
        <f>VLOOKUP(BH2,'Payment Schedule'!$AL$5:$AP$125,5,FALSE)</f>
        <v>0</v>
      </c>
      <c r="BI8" s="31">
        <f>VLOOKUP(BI2,'Payment Schedule'!$AL$5:$AP$125,5,FALSE)</f>
        <v>0</v>
      </c>
      <c r="BJ8" s="31">
        <f>VLOOKUP(BJ2,'Payment Schedule'!$AL$5:$AP$125,5,FALSE)</f>
        <v>0</v>
      </c>
      <c r="BK8" s="31">
        <f>VLOOKUP(BK2,'Payment Schedule'!$AL$5:$AP$125,5,FALSE)</f>
        <v>0</v>
      </c>
      <c r="BL8" s="31">
        <f>VLOOKUP(BL2,'Payment Schedule'!$AL$5:$AP$125,5,FALSE)</f>
        <v>0</v>
      </c>
      <c r="BM8" s="31">
        <f>VLOOKUP(BM2,'Payment Schedule'!$AL$5:$AP$125,5,FALSE)</f>
        <v>0</v>
      </c>
      <c r="BN8" s="31">
        <f>VLOOKUP(BN2,'Payment Schedule'!$AL$5:$AP$125,5,FALSE)</f>
        <v>0</v>
      </c>
      <c r="BO8" s="31">
        <f>VLOOKUP(BO2,'Payment Schedule'!$AL$5:$AP$125,5,FALSE)</f>
        <v>0</v>
      </c>
      <c r="BP8" s="31">
        <f>VLOOKUP(BP2,'Payment Schedule'!$AL$5:$AP$125,5,FALSE)</f>
        <v>0</v>
      </c>
      <c r="BQ8" s="31">
        <f>VLOOKUP(BQ2,'Payment Schedule'!$AL$5:$AP$125,5,FALSE)</f>
        <v>0</v>
      </c>
      <c r="BR8" s="31">
        <f>VLOOKUP(BR2,'Payment Schedule'!$AL$5:$AP$125,5,FALSE)</f>
        <v>0</v>
      </c>
      <c r="BS8" s="31">
        <f>VLOOKUP(BS2,'Payment Schedule'!$AL$5:$AP$125,5,FALSE)</f>
        <v>0</v>
      </c>
      <c r="BT8" s="31">
        <f>VLOOKUP(BT2,'Payment Schedule'!$AL$5:$AP$125,5,FALSE)</f>
        <v>0</v>
      </c>
      <c r="BU8" s="31">
        <f>VLOOKUP(BU2,'Payment Schedule'!$AL$5:$AP$125,5,FALSE)</f>
        <v>0</v>
      </c>
      <c r="BV8" s="31">
        <f>VLOOKUP(BV2,'Payment Schedule'!$AL$5:$AP$125,5,FALSE)</f>
        <v>0</v>
      </c>
      <c r="BW8" s="31">
        <f>VLOOKUP(BW2,'Payment Schedule'!$AL$5:$AP$125,5,FALSE)</f>
        <v>0</v>
      </c>
      <c r="BX8" s="31">
        <f>VLOOKUP(BX2,'Payment Schedule'!$AL$5:$AP$125,5,FALSE)</f>
        <v>0</v>
      </c>
      <c r="BY8" s="31">
        <f>VLOOKUP(BY2,'Payment Schedule'!$AL$5:$AP$125,5,FALSE)</f>
        <v>0</v>
      </c>
      <c r="BZ8" s="31">
        <f>VLOOKUP(BZ2,'Payment Schedule'!$AL$5:$AP$125,5,FALSE)</f>
        <v>0</v>
      </c>
      <c r="CA8" s="31">
        <f>VLOOKUP(CA2,'Payment Schedule'!$AL$5:$AP$125,5,FALSE)</f>
        <v>0</v>
      </c>
      <c r="CB8" s="31">
        <f>VLOOKUP(CB2,'Payment Schedule'!$AL$5:$AP$125,5,FALSE)</f>
        <v>0</v>
      </c>
      <c r="CC8" s="31">
        <f>VLOOKUP(CC2,'Payment Schedule'!$AL$5:$AP$125,5,FALSE)</f>
        <v>0</v>
      </c>
      <c r="CD8" s="31">
        <f>VLOOKUP(CD2,'Payment Schedule'!$AL$5:$AP$125,5,FALSE)</f>
        <v>0</v>
      </c>
      <c r="CE8" s="31">
        <f>VLOOKUP(CE2,'Payment Schedule'!$AL$5:$AP$125,5,FALSE)</f>
        <v>0</v>
      </c>
      <c r="CF8" s="31">
        <f>VLOOKUP(CF2,'Payment Schedule'!$AL$5:$AP$125,5,FALSE)</f>
        <v>0</v>
      </c>
      <c r="CG8" s="31">
        <f>VLOOKUP(CG2,'Payment Schedule'!$AL$5:$AP$125,5,FALSE)</f>
        <v>0</v>
      </c>
      <c r="CH8" s="31">
        <f>VLOOKUP(CH2,'Payment Schedule'!$AL$5:$AP$125,5,FALSE)</f>
        <v>0</v>
      </c>
      <c r="CI8" s="31">
        <f>VLOOKUP(CI2,'Payment Schedule'!$AL$5:$AP$125,5,FALSE)</f>
        <v>0</v>
      </c>
      <c r="CJ8" s="31">
        <f>VLOOKUP(CJ2,'Payment Schedule'!$AL$5:$AP$125,5,FALSE)</f>
        <v>0</v>
      </c>
      <c r="CK8" s="31">
        <f>VLOOKUP(CK2,'Payment Schedule'!$AL$5:$AP$125,5,FALSE)</f>
        <v>0</v>
      </c>
      <c r="CL8" s="31">
        <f>VLOOKUP(CL2,'Payment Schedule'!$AL$5:$AP$125,5,FALSE)</f>
        <v>0</v>
      </c>
      <c r="CM8" s="31">
        <f>VLOOKUP(CM2,'Payment Schedule'!$AL$5:$AP$125,5,FALSE)</f>
        <v>0</v>
      </c>
      <c r="CN8" s="31">
        <f>VLOOKUP(CN2,'Payment Schedule'!$AL$5:$AP$125,5,FALSE)</f>
        <v>0</v>
      </c>
      <c r="CO8" s="31">
        <f>VLOOKUP(CO2,'Payment Schedule'!$AL$5:$AP$125,5,FALSE)</f>
        <v>0</v>
      </c>
      <c r="CP8" s="31">
        <f>VLOOKUP(CP2,'Payment Schedule'!$AL$5:$AP$125,5,FALSE)</f>
        <v>0</v>
      </c>
      <c r="CQ8" s="31">
        <f>VLOOKUP(CQ2,'Payment Schedule'!$AL$5:$AP$125,5,FALSE)</f>
        <v>0</v>
      </c>
      <c r="CR8" s="31">
        <f>VLOOKUP(CR2,'Payment Schedule'!$AL$5:$AP$125,5,FALSE)</f>
        <v>0</v>
      </c>
      <c r="CS8" s="31">
        <f>VLOOKUP(CS2,'Payment Schedule'!$AL$5:$AP$125,5,FALSE)</f>
        <v>0</v>
      </c>
      <c r="CT8" s="31">
        <f>VLOOKUP(CT2,'Payment Schedule'!$AL$5:$AP$125,5,FALSE)</f>
        <v>0</v>
      </c>
      <c r="CU8" s="31">
        <f>VLOOKUP(CU2,'Payment Schedule'!$AL$5:$AP$125,5,FALSE)</f>
        <v>0</v>
      </c>
      <c r="CV8" s="31">
        <f>VLOOKUP(CV2,'Payment Schedule'!$AL$5:$AP$125,5,FALSE)</f>
        <v>0</v>
      </c>
      <c r="CW8" s="31">
        <f>VLOOKUP(CW2,'Payment Schedule'!$AL$5:$AP$125,5,FALSE)</f>
        <v>0</v>
      </c>
      <c r="CX8" s="31">
        <f>VLOOKUP(CX2,'Payment Schedule'!$AL$5:$AP$125,5,FALSE)</f>
        <v>0</v>
      </c>
      <c r="CY8" s="31">
        <f>VLOOKUP(CY2,'Payment Schedule'!$AL$5:$AP$125,5,FALSE)</f>
        <v>0</v>
      </c>
      <c r="CZ8" s="31">
        <f>VLOOKUP(CZ2,'Payment Schedule'!$AL$5:$AP$125,5,FALSE)</f>
        <v>0</v>
      </c>
      <c r="DA8" s="31">
        <f>VLOOKUP(DA2,'Payment Schedule'!$AL$5:$AP$125,5,FALSE)</f>
        <v>0</v>
      </c>
      <c r="DB8" s="31">
        <f>VLOOKUP(DB2,'Payment Schedule'!$AL$5:$AP$125,5,FALSE)</f>
        <v>0</v>
      </c>
      <c r="DC8" s="31">
        <f>VLOOKUP(DC2,'Payment Schedule'!$AL$5:$AP$125,5,FALSE)</f>
        <v>0</v>
      </c>
      <c r="DD8" s="31">
        <f>VLOOKUP(DD2,'Payment Schedule'!$AL$5:$AP$125,5,FALSE)</f>
        <v>0</v>
      </c>
      <c r="DE8" s="31">
        <f>VLOOKUP(DE2,'Payment Schedule'!$AL$5:$AP$125,5,FALSE)</f>
        <v>0</v>
      </c>
      <c r="DF8" s="31">
        <f>VLOOKUP(DF2,'Payment Schedule'!$AL$5:$AP$125,5,FALSE)</f>
        <v>0</v>
      </c>
      <c r="DG8" s="31">
        <f>VLOOKUP(DG2,'Payment Schedule'!$AL$5:$AP$125,5,FALSE)</f>
        <v>0</v>
      </c>
      <c r="DH8" s="31">
        <f>VLOOKUP(DH2,'Payment Schedule'!$AL$5:$AP$125,5,FALSE)</f>
        <v>0</v>
      </c>
      <c r="DI8" s="31">
        <f>VLOOKUP(DI2,'Payment Schedule'!$AL$5:$AP$125,5,FALSE)</f>
        <v>0</v>
      </c>
      <c r="DJ8" s="31">
        <f>VLOOKUP(DJ2,'Payment Schedule'!$AL$5:$AP$125,5,FALSE)</f>
        <v>0</v>
      </c>
      <c r="DK8" s="31">
        <f>VLOOKUP(DK2,'Payment Schedule'!$AL$5:$AP$125,5,FALSE)</f>
        <v>0</v>
      </c>
      <c r="DL8" s="31">
        <f>VLOOKUP(DL2,'Payment Schedule'!$AL$5:$AP$125,5,FALSE)</f>
        <v>0</v>
      </c>
      <c r="DM8" s="31">
        <f>VLOOKUP(DM2,'Payment Schedule'!$AL$5:$AP$125,5,FALSE)</f>
        <v>0</v>
      </c>
      <c r="DN8" s="31">
        <f>VLOOKUP(DN2,'Payment Schedule'!$AL$5:$AP$125,5,FALSE)</f>
        <v>0</v>
      </c>
      <c r="DO8" s="31">
        <f>VLOOKUP(DO2,'Payment Schedule'!$AL$5:$AP$125,5,FALSE)</f>
        <v>0</v>
      </c>
      <c r="DP8" s="31">
        <f>VLOOKUP(DP2,'Payment Schedule'!$AL$5:$AP$125,5,FALSE)</f>
        <v>0</v>
      </c>
      <c r="DQ8" s="31">
        <f>VLOOKUP(DQ2,'Payment Schedule'!$AL$5:$AP$125,5,FALSE)</f>
        <v>0</v>
      </c>
      <c r="DR8" s="31">
        <f>VLOOKUP(DR2,'Payment Schedule'!$AL$5:$AP$125,5,FALSE)</f>
        <v>0</v>
      </c>
      <c r="DS8" s="31">
        <f>VLOOKUP(DS2,'Payment Schedule'!$AL$5:$AP$125,5,FALSE)</f>
        <v>0</v>
      </c>
      <c r="DT8" s="31">
        <f>VLOOKUP(DT2,'Payment Schedule'!$AL$5:$AP$125,5,FALSE)</f>
        <v>0</v>
      </c>
      <c r="DU8" s="31" t="e">
        <f t="shared" si="8"/>
        <v>#N/A</v>
      </c>
      <c r="DY8" s="30">
        <f t="shared" si="15"/>
        <v>6</v>
      </c>
      <c r="DZ8" s="30" t="str">
        <f t="shared" si="9"/>
        <v/>
      </c>
      <c r="EA8" s="31" t="e">
        <f t="shared" si="10"/>
        <v>#N/A</v>
      </c>
      <c r="EB8" s="31" t="e">
        <f t="shared" si="4"/>
        <v>#N/A</v>
      </c>
      <c r="EC8" s="31" t="e">
        <f t="shared" si="5"/>
        <v>#N/A</v>
      </c>
      <c r="ED8" s="31" t="e">
        <f t="shared" ref="ED8:GO8" si="22">EC8-F8</f>
        <v>#N/A</v>
      </c>
      <c r="EE8" s="31" t="e">
        <f t="shared" si="22"/>
        <v>#N/A</v>
      </c>
      <c r="EF8" s="31" t="e">
        <f t="shared" si="22"/>
        <v>#N/A</v>
      </c>
      <c r="EG8" s="31" t="e">
        <f t="shared" si="22"/>
        <v>#N/A</v>
      </c>
      <c r="EH8" s="31" t="e">
        <f t="shared" si="22"/>
        <v>#N/A</v>
      </c>
      <c r="EI8" s="31" t="e">
        <f t="shared" si="22"/>
        <v>#N/A</v>
      </c>
      <c r="EJ8" s="31" t="e">
        <f t="shared" si="22"/>
        <v>#N/A</v>
      </c>
      <c r="EK8" s="31" t="e">
        <f t="shared" si="22"/>
        <v>#N/A</v>
      </c>
      <c r="EL8" s="31" t="e">
        <f t="shared" si="22"/>
        <v>#N/A</v>
      </c>
      <c r="EM8" s="31" t="e">
        <f t="shared" si="22"/>
        <v>#N/A</v>
      </c>
      <c r="EN8" s="31" t="e">
        <f t="shared" si="22"/>
        <v>#N/A</v>
      </c>
      <c r="EO8" s="31" t="e">
        <f t="shared" si="22"/>
        <v>#N/A</v>
      </c>
      <c r="EP8" s="31" t="e">
        <f t="shared" si="22"/>
        <v>#N/A</v>
      </c>
      <c r="EQ8" s="31" t="e">
        <f t="shared" si="22"/>
        <v>#N/A</v>
      </c>
      <c r="ER8" s="31" t="e">
        <f t="shared" si="22"/>
        <v>#N/A</v>
      </c>
      <c r="ES8" s="31" t="e">
        <f t="shared" si="22"/>
        <v>#N/A</v>
      </c>
      <c r="ET8" s="31" t="e">
        <f t="shared" si="22"/>
        <v>#N/A</v>
      </c>
      <c r="EU8" s="31" t="e">
        <f t="shared" si="22"/>
        <v>#N/A</v>
      </c>
      <c r="EV8" s="31" t="e">
        <f t="shared" si="22"/>
        <v>#N/A</v>
      </c>
      <c r="EW8" s="31" t="e">
        <f t="shared" si="22"/>
        <v>#N/A</v>
      </c>
      <c r="EX8" s="31" t="e">
        <f t="shared" si="22"/>
        <v>#N/A</v>
      </c>
      <c r="EY8" s="31" t="e">
        <f t="shared" si="22"/>
        <v>#N/A</v>
      </c>
      <c r="EZ8" s="31" t="e">
        <f t="shared" si="22"/>
        <v>#N/A</v>
      </c>
      <c r="FA8" s="31" t="e">
        <f t="shared" si="22"/>
        <v>#N/A</v>
      </c>
      <c r="FB8" s="31" t="e">
        <f t="shared" si="22"/>
        <v>#N/A</v>
      </c>
      <c r="FC8" s="31" t="e">
        <f t="shared" si="22"/>
        <v>#N/A</v>
      </c>
      <c r="FD8" s="31" t="e">
        <f t="shared" si="22"/>
        <v>#N/A</v>
      </c>
      <c r="FE8" s="31" t="e">
        <f t="shared" si="22"/>
        <v>#N/A</v>
      </c>
      <c r="FF8" s="31" t="e">
        <f t="shared" si="22"/>
        <v>#N/A</v>
      </c>
      <c r="FG8" s="31" t="e">
        <f t="shared" si="22"/>
        <v>#N/A</v>
      </c>
      <c r="FH8" s="31" t="e">
        <f t="shared" si="22"/>
        <v>#N/A</v>
      </c>
      <c r="FI8" s="31" t="e">
        <f t="shared" si="22"/>
        <v>#N/A</v>
      </c>
      <c r="FJ8" s="31" t="e">
        <f t="shared" si="22"/>
        <v>#N/A</v>
      </c>
      <c r="FK8" s="31" t="e">
        <f t="shared" si="22"/>
        <v>#N/A</v>
      </c>
      <c r="FL8" s="31" t="e">
        <f t="shared" si="22"/>
        <v>#N/A</v>
      </c>
      <c r="FM8" s="31" t="e">
        <f t="shared" si="22"/>
        <v>#N/A</v>
      </c>
      <c r="FN8" s="31" t="e">
        <f t="shared" si="22"/>
        <v>#N/A</v>
      </c>
      <c r="FO8" s="31" t="e">
        <f t="shared" si="22"/>
        <v>#N/A</v>
      </c>
      <c r="FP8" s="31" t="e">
        <f t="shared" si="22"/>
        <v>#N/A</v>
      </c>
      <c r="FQ8" s="31" t="e">
        <f t="shared" si="22"/>
        <v>#N/A</v>
      </c>
      <c r="FR8" s="31" t="e">
        <f t="shared" si="22"/>
        <v>#N/A</v>
      </c>
      <c r="FS8" s="31" t="e">
        <f t="shared" si="22"/>
        <v>#N/A</v>
      </c>
      <c r="FT8" s="31" t="e">
        <f t="shared" si="22"/>
        <v>#N/A</v>
      </c>
      <c r="FU8" s="31" t="e">
        <f t="shared" si="22"/>
        <v>#N/A</v>
      </c>
      <c r="FV8" s="31" t="e">
        <f t="shared" si="22"/>
        <v>#N/A</v>
      </c>
      <c r="FW8" s="31" t="e">
        <f t="shared" si="22"/>
        <v>#N/A</v>
      </c>
      <c r="FX8" s="31" t="e">
        <f t="shared" si="22"/>
        <v>#N/A</v>
      </c>
      <c r="FY8" s="31" t="e">
        <f t="shared" si="22"/>
        <v>#N/A</v>
      </c>
      <c r="FZ8" s="31" t="e">
        <f t="shared" si="22"/>
        <v>#N/A</v>
      </c>
      <c r="GA8" s="31" t="e">
        <f t="shared" si="22"/>
        <v>#N/A</v>
      </c>
      <c r="GB8" s="31" t="e">
        <f t="shared" si="22"/>
        <v>#N/A</v>
      </c>
      <c r="GC8" s="31" t="e">
        <f t="shared" si="22"/>
        <v>#N/A</v>
      </c>
      <c r="GD8" s="31" t="e">
        <f t="shared" si="22"/>
        <v>#N/A</v>
      </c>
      <c r="GE8" s="31" t="e">
        <f t="shared" si="22"/>
        <v>#N/A</v>
      </c>
      <c r="GF8" s="31" t="e">
        <f t="shared" si="22"/>
        <v>#N/A</v>
      </c>
      <c r="GG8" s="31" t="e">
        <f t="shared" si="22"/>
        <v>#N/A</v>
      </c>
      <c r="GH8" s="31" t="e">
        <f t="shared" si="22"/>
        <v>#N/A</v>
      </c>
      <c r="GI8" s="31" t="e">
        <f t="shared" si="22"/>
        <v>#N/A</v>
      </c>
      <c r="GJ8" s="31" t="e">
        <f t="shared" si="22"/>
        <v>#N/A</v>
      </c>
      <c r="GK8" s="31" t="e">
        <f t="shared" si="22"/>
        <v>#N/A</v>
      </c>
      <c r="GL8" s="31" t="e">
        <f t="shared" si="22"/>
        <v>#N/A</v>
      </c>
      <c r="GM8" s="31" t="e">
        <f t="shared" si="22"/>
        <v>#N/A</v>
      </c>
      <c r="GN8" s="31" t="e">
        <f t="shared" si="22"/>
        <v>#N/A</v>
      </c>
      <c r="GO8" s="31" t="e">
        <f t="shared" si="22"/>
        <v>#N/A</v>
      </c>
      <c r="GP8" s="31" t="e">
        <f t="shared" ref="GP8:IQ8" si="23">GO8-BR8</f>
        <v>#N/A</v>
      </c>
      <c r="GQ8" s="31" t="e">
        <f t="shared" si="23"/>
        <v>#N/A</v>
      </c>
      <c r="GR8" s="31" t="e">
        <f t="shared" si="23"/>
        <v>#N/A</v>
      </c>
      <c r="GS8" s="31" t="e">
        <f t="shared" si="23"/>
        <v>#N/A</v>
      </c>
      <c r="GT8" s="31" t="e">
        <f t="shared" si="23"/>
        <v>#N/A</v>
      </c>
      <c r="GU8" s="31" t="e">
        <f t="shared" si="23"/>
        <v>#N/A</v>
      </c>
      <c r="GV8" s="31" t="e">
        <f t="shared" si="23"/>
        <v>#N/A</v>
      </c>
      <c r="GW8" s="31" t="e">
        <f t="shared" si="23"/>
        <v>#N/A</v>
      </c>
      <c r="GX8" s="31" t="e">
        <f t="shared" si="23"/>
        <v>#N/A</v>
      </c>
      <c r="GY8" s="31" t="e">
        <f t="shared" si="23"/>
        <v>#N/A</v>
      </c>
      <c r="GZ8" s="31" t="e">
        <f t="shared" si="23"/>
        <v>#N/A</v>
      </c>
      <c r="HA8" s="31" t="e">
        <f t="shared" si="23"/>
        <v>#N/A</v>
      </c>
      <c r="HB8" s="31" t="e">
        <f t="shared" si="23"/>
        <v>#N/A</v>
      </c>
      <c r="HC8" s="31" t="e">
        <f t="shared" si="23"/>
        <v>#N/A</v>
      </c>
      <c r="HD8" s="31" t="e">
        <f t="shared" si="23"/>
        <v>#N/A</v>
      </c>
      <c r="HE8" s="31" t="e">
        <f t="shared" si="23"/>
        <v>#N/A</v>
      </c>
      <c r="HF8" s="31" t="e">
        <f t="shared" si="23"/>
        <v>#N/A</v>
      </c>
      <c r="HG8" s="31" t="e">
        <f t="shared" si="23"/>
        <v>#N/A</v>
      </c>
      <c r="HH8" s="31" t="e">
        <f t="shared" si="23"/>
        <v>#N/A</v>
      </c>
      <c r="HI8" s="31" t="e">
        <f t="shared" si="23"/>
        <v>#N/A</v>
      </c>
      <c r="HJ8" s="31" t="e">
        <f t="shared" si="23"/>
        <v>#N/A</v>
      </c>
      <c r="HK8" s="31" t="e">
        <f t="shared" si="23"/>
        <v>#N/A</v>
      </c>
      <c r="HL8" s="31" t="e">
        <f t="shared" si="23"/>
        <v>#N/A</v>
      </c>
      <c r="HM8" s="31" t="e">
        <f t="shared" si="23"/>
        <v>#N/A</v>
      </c>
      <c r="HN8" s="31" t="e">
        <f t="shared" si="23"/>
        <v>#N/A</v>
      </c>
      <c r="HO8" s="31" t="e">
        <f t="shared" si="23"/>
        <v>#N/A</v>
      </c>
      <c r="HP8" s="31" t="e">
        <f t="shared" si="23"/>
        <v>#N/A</v>
      </c>
      <c r="HQ8" s="31" t="e">
        <f t="shared" si="23"/>
        <v>#N/A</v>
      </c>
      <c r="HR8" s="31" t="e">
        <f t="shared" si="23"/>
        <v>#N/A</v>
      </c>
      <c r="HS8" s="31" t="e">
        <f t="shared" si="23"/>
        <v>#N/A</v>
      </c>
      <c r="HT8" s="31" t="e">
        <f t="shared" si="23"/>
        <v>#N/A</v>
      </c>
      <c r="HU8" s="31" t="e">
        <f t="shared" si="23"/>
        <v>#N/A</v>
      </c>
      <c r="HV8" s="31" t="e">
        <f t="shared" si="23"/>
        <v>#N/A</v>
      </c>
      <c r="HW8" s="31" t="e">
        <f t="shared" si="23"/>
        <v>#N/A</v>
      </c>
      <c r="HX8" s="31" t="e">
        <f t="shared" si="23"/>
        <v>#N/A</v>
      </c>
      <c r="HY8" s="31" t="e">
        <f t="shared" si="23"/>
        <v>#N/A</v>
      </c>
      <c r="HZ8" s="31" t="e">
        <f t="shared" si="23"/>
        <v>#N/A</v>
      </c>
      <c r="IA8" s="31" t="e">
        <f t="shared" si="23"/>
        <v>#N/A</v>
      </c>
      <c r="IB8" s="31" t="e">
        <f t="shared" si="23"/>
        <v>#N/A</v>
      </c>
      <c r="IC8" s="31" t="e">
        <f t="shared" si="23"/>
        <v>#N/A</v>
      </c>
      <c r="ID8" s="31" t="e">
        <f t="shared" si="23"/>
        <v>#N/A</v>
      </c>
      <c r="IE8" s="31" t="e">
        <f t="shared" si="23"/>
        <v>#N/A</v>
      </c>
      <c r="IF8" s="31" t="e">
        <f t="shared" si="23"/>
        <v>#N/A</v>
      </c>
      <c r="IG8" s="31" t="e">
        <f t="shared" si="23"/>
        <v>#N/A</v>
      </c>
      <c r="IH8" s="31" t="e">
        <f t="shared" si="23"/>
        <v>#N/A</v>
      </c>
      <c r="II8" s="31" t="e">
        <f t="shared" si="23"/>
        <v>#N/A</v>
      </c>
      <c r="IJ8" s="31" t="e">
        <f t="shared" si="23"/>
        <v>#N/A</v>
      </c>
      <c r="IK8" s="31" t="e">
        <f t="shared" si="23"/>
        <v>#N/A</v>
      </c>
      <c r="IL8" s="31" t="e">
        <f t="shared" si="23"/>
        <v>#N/A</v>
      </c>
      <c r="IM8" s="31" t="e">
        <f t="shared" si="23"/>
        <v>#N/A</v>
      </c>
      <c r="IN8" s="31" t="e">
        <f t="shared" si="23"/>
        <v>#N/A</v>
      </c>
      <c r="IO8" s="31" t="e">
        <f t="shared" si="23"/>
        <v>#N/A</v>
      </c>
      <c r="IP8" s="31" t="e">
        <f t="shared" si="23"/>
        <v>#N/A</v>
      </c>
      <c r="IQ8" s="31" t="e">
        <f t="shared" si="23"/>
        <v>#N/A</v>
      </c>
      <c r="IR8" s="31" t="e">
        <f t="shared" si="13"/>
        <v>#N/A</v>
      </c>
    </row>
    <row r="9" spans="1:252" ht="20" customHeight="1" thickBot="1" x14ac:dyDescent="0.25">
      <c r="B9" s="30">
        <f t="shared" si="14"/>
        <v>7</v>
      </c>
      <c r="C9" s="30" t="str">
        <f>Summary!AI9</f>
        <v/>
      </c>
      <c r="D9" s="31" t="e">
        <f>VLOOKUP(C9,Summary!$B$3:$C$13,2,FALSE)</f>
        <v>#N/A</v>
      </c>
      <c r="E9" s="31">
        <f>VLOOKUP(E2,'Payment Schedule'!$AS$5:$AW$125,5,FALSE)</f>
        <v>0</v>
      </c>
      <c r="F9" s="31">
        <f>VLOOKUP(F2,'Payment Schedule'!$AS$5:$AW$125,5,FALSE)</f>
        <v>0</v>
      </c>
      <c r="G9" s="31">
        <f>VLOOKUP(G2,'Payment Schedule'!$AS$5:$AW$125,5,FALSE)</f>
        <v>0</v>
      </c>
      <c r="H9" s="31">
        <f>VLOOKUP(H2,'Payment Schedule'!$AS$5:$AW$125,5,FALSE)</f>
        <v>0</v>
      </c>
      <c r="I9" s="31">
        <f>VLOOKUP(I2,'Payment Schedule'!$AS$5:$AW$125,5,FALSE)</f>
        <v>0</v>
      </c>
      <c r="J9" s="31">
        <f>VLOOKUP(J2,'Payment Schedule'!$AS$5:$AW$125,5,FALSE)</f>
        <v>0</v>
      </c>
      <c r="K9" s="31">
        <f>VLOOKUP(K2,'Payment Schedule'!$AS$5:$AW$125,5,FALSE)</f>
        <v>0</v>
      </c>
      <c r="L9" s="31">
        <f>VLOOKUP(L2,'Payment Schedule'!$AS$5:$AW$125,5,FALSE)</f>
        <v>0</v>
      </c>
      <c r="M9" s="31">
        <f>VLOOKUP(M2,'Payment Schedule'!$AS$5:$AW$125,5,FALSE)</f>
        <v>0</v>
      </c>
      <c r="N9" s="31">
        <f>VLOOKUP(N2,'Payment Schedule'!$AS$5:$AW$125,5,FALSE)</f>
        <v>0</v>
      </c>
      <c r="O9" s="31">
        <f>VLOOKUP(O2,'Payment Schedule'!$AS$5:$AW$125,5,FALSE)</f>
        <v>0</v>
      </c>
      <c r="P9" s="31">
        <f>VLOOKUP(P2,'Payment Schedule'!$AS$5:$AW$125,5,FALSE)</f>
        <v>0</v>
      </c>
      <c r="Q9" s="31">
        <f>VLOOKUP(Q2,'Payment Schedule'!$AS$5:$AW$125,5,FALSE)</f>
        <v>0</v>
      </c>
      <c r="R9" s="31">
        <f>VLOOKUP(R2,'Payment Schedule'!$AS$5:$AW$125,5,FALSE)</f>
        <v>0</v>
      </c>
      <c r="S9" s="31">
        <f>VLOOKUP(S2,'Payment Schedule'!$AS$5:$AW$125,5,FALSE)</f>
        <v>0</v>
      </c>
      <c r="T9" s="31">
        <f>VLOOKUP(T2,'Payment Schedule'!$AS$5:$AW$125,5,FALSE)</f>
        <v>0</v>
      </c>
      <c r="U9" s="31">
        <f>VLOOKUP(U2,'Payment Schedule'!$AS$5:$AW$125,5,FALSE)</f>
        <v>0</v>
      </c>
      <c r="V9" s="31">
        <f>VLOOKUP(V2,'Payment Schedule'!$AS$5:$AW$125,5,FALSE)</f>
        <v>0</v>
      </c>
      <c r="W9" s="31">
        <f>VLOOKUP(W2,'Payment Schedule'!$AS$5:$AW$125,5,FALSE)</f>
        <v>0</v>
      </c>
      <c r="X9" s="31">
        <f>VLOOKUP(X2,'Payment Schedule'!$AS$5:$AW$125,5,FALSE)</f>
        <v>0</v>
      </c>
      <c r="Y9" s="31">
        <f>VLOOKUP(Y2,'Payment Schedule'!$AS$5:$AW$125,5,FALSE)</f>
        <v>0</v>
      </c>
      <c r="Z9" s="31">
        <f>VLOOKUP(Z2,'Payment Schedule'!$AS$5:$AW$125,5,FALSE)</f>
        <v>0</v>
      </c>
      <c r="AA9" s="31">
        <f>VLOOKUP(AA2,'Payment Schedule'!$AS$5:$AW$125,5,FALSE)</f>
        <v>0</v>
      </c>
      <c r="AB9" s="31">
        <f>VLOOKUP(AB2,'Payment Schedule'!$AS$5:$AW$125,5,FALSE)</f>
        <v>0</v>
      </c>
      <c r="AC9" s="31">
        <f>VLOOKUP(AC2,'Payment Schedule'!$AS$5:$AW$125,5,FALSE)</f>
        <v>0</v>
      </c>
      <c r="AD9" s="31">
        <f>VLOOKUP(AD2,'Payment Schedule'!$AS$5:$AW$125,5,FALSE)</f>
        <v>0</v>
      </c>
      <c r="AE9" s="31">
        <f>VLOOKUP(AE2,'Payment Schedule'!$AS$5:$AW$125,5,FALSE)</f>
        <v>0</v>
      </c>
      <c r="AF9" s="31">
        <f>VLOOKUP(AF2,'Payment Schedule'!$AS$5:$AW$125,5,FALSE)</f>
        <v>0</v>
      </c>
      <c r="AG9" s="31">
        <f>VLOOKUP(AG2,'Payment Schedule'!$AS$5:$AW$125,5,FALSE)</f>
        <v>0</v>
      </c>
      <c r="AH9" s="31">
        <f>VLOOKUP(AH2,'Payment Schedule'!$AS$5:$AW$125,5,FALSE)</f>
        <v>0</v>
      </c>
      <c r="AI9" s="31">
        <f>VLOOKUP(AI2,'Payment Schedule'!$AS$5:$AW$125,5,FALSE)</f>
        <v>0</v>
      </c>
      <c r="AJ9" s="31">
        <f>VLOOKUP(AJ2,'Payment Schedule'!$AS$5:$AW$125,5,FALSE)</f>
        <v>0</v>
      </c>
      <c r="AK9" s="31">
        <f>VLOOKUP(AK2,'Payment Schedule'!$AS$5:$AW$125,5,FALSE)</f>
        <v>0</v>
      </c>
      <c r="AL9" s="31">
        <f>VLOOKUP(AL2,'Payment Schedule'!$AS$5:$AW$125,5,FALSE)</f>
        <v>0</v>
      </c>
      <c r="AM9" s="31">
        <f>VLOOKUP(AM2,'Payment Schedule'!$AS$5:$AW$125,5,FALSE)</f>
        <v>0</v>
      </c>
      <c r="AN9" s="31">
        <f>VLOOKUP(AN2,'Payment Schedule'!$AS$5:$AW$125,5,FALSE)</f>
        <v>0</v>
      </c>
      <c r="AO9" s="31">
        <f>VLOOKUP(AO2,'Payment Schedule'!$AS$5:$AW$125,5,FALSE)</f>
        <v>0</v>
      </c>
      <c r="AP9" s="31">
        <f>VLOOKUP(AP2,'Payment Schedule'!$AS$5:$AW$125,5,FALSE)</f>
        <v>0</v>
      </c>
      <c r="AQ9" s="31">
        <f>VLOOKUP(AQ2,'Payment Schedule'!$AS$5:$AW$125,5,FALSE)</f>
        <v>0</v>
      </c>
      <c r="AR9" s="31">
        <f>VLOOKUP(AR2,'Payment Schedule'!$AS$5:$AW$125,5,FALSE)</f>
        <v>0</v>
      </c>
      <c r="AS9" s="31">
        <f>VLOOKUP(AS2,'Payment Schedule'!$AS$5:$AW$125,5,FALSE)</f>
        <v>0</v>
      </c>
      <c r="AT9" s="31">
        <f>VLOOKUP(AT2,'Payment Schedule'!$AS$5:$AW$125,5,FALSE)</f>
        <v>0</v>
      </c>
      <c r="AU9" s="31">
        <f>VLOOKUP(AU2,'Payment Schedule'!$AS$5:$AW$125,5,FALSE)</f>
        <v>0</v>
      </c>
      <c r="AV9" s="31">
        <f>VLOOKUP(AV2,'Payment Schedule'!$AS$5:$AW$125,5,FALSE)</f>
        <v>0</v>
      </c>
      <c r="AW9" s="31">
        <f>VLOOKUP(AW2,'Payment Schedule'!$AS$5:$AW$125,5,FALSE)</f>
        <v>0</v>
      </c>
      <c r="AX9" s="31">
        <f>VLOOKUP(AX2,'Payment Schedule'!$AS$5:$AW$125,5,FALSE)</f>
        <v>0</v>
      </c>
      <c r="AY9" s="31">
        <f>VLOOKUP(AY2,'Payment Schedule'!$AS$5:$AW$125,5,FALSE)</f>
        <v>0</v>
      </c>
      <c r="AZ9" s="31">
        <f>VLOOKUP(AZ2,'Payment Schedule'!$AS$5:$AW$125,5,FALSE)</f>
        <v>0</v>
      </c>
      <c r="BA9" s="31">
        <f>VLOOKUP(BA2,'Payment Schedule'!$AS$5:$AW$125,5,FALSE)</f>
        <v>0</v>
      </c>
      <c r="BB9" s="31">
        <f>VLOOKUP(BB2,'Payment Schedule'!$AS$5:$AW$125,5,FALSE)</f>
        <v>0</v>
      </c>
      <c r="BC9" s="31">
        <f>VLOOKUP(BC2,'Payment Schedule'!$AS$5:$AW$125,5,FALSE)</f>
        <v>0</v>
      </c>
      <c r="BD9" s="31">
        <f>VLOOKUP(BD2,'Payment Schedule'!$AS$5:$AW$125,5,FALSE)</f>
        <v>0</v>
      </c>
      <c r="BE9" s="31">
        <f>VLOOKUP(BE2,'Payment Schedule'!$AS$5:$AW$125,5,FALSE)</f>
        <v>0</v>
      </c>
      <c r="BF9" s="31">
        <f>VLOOKUP(BF2,'Payment Schedule'!$AS$5:$AW$125,5,FALSE)</f>
        <v>0</v>
      </c>
      <c r="BG9" s="31">
        <f>VLOOKUP(BG2,'Payment Schedule'!$AS$5:$AW$125,5,FALSE)</f>
        <v>0</v>
      </c>
      <c r="BH9" s="31">
        <f>VLOOKUP(BH2,'Payment Schedule'!$AS$5:$AW$125,5,FALSE)</f>
        <v>0</v>
      </c>
      <c r="BI9" s="31">
        <f>VLOOKUP(BI2,'Payment Schedule'!$AS$5:$AW$125,5,FALSE)</f>
        <v>0</v>
      </c>
      <c r="BJ9" s="31">
        <f>VLOOKUP(BJ2,'Payment Schedule'!$AS$5:$AW$125,5,FALSE)</f>
        <v>0</v>
      </c>
      <c r="BK9" s="31">
        <f>VLOOKUP(BK2,'Payment Schedule'!$AS$5:$AW$125,5,FALSE)</f>
        <v>0</v>
      </c>
      <c r="BL9" s="31">
        <f>VLOOKUP(BL2,'Payment Schedule'!$AS$5:$AW$125,5,FALSE)</f>
        <v>0</v>
      </c>
      <c r="BM9" s="31">
        <f>VLOOKUP(BM2,'Payment Schedule'!$AS$5:$AW$125,5,FALSE)</f>
        <v>0</v>
      </c>
      <c r="BN9" s="31">
        <f>VLOOKUP(BN2,'Payment Schedule'!$AS$5:$AW$125,5,FALSE)</f>
        <v>0</v>
      </c>
      <c r="BO9" s="31">
        <f>VLOOKUP(BO2,'Payment Schedule'!$AS$5:$AW$125,5,FALSE)</f>
        <v>0</v>
      </c>
      <c r="BP9" s="31">
        <f>VLOOKUP(BP2,'Payment Schedule'!$AS$5:$AW$125,5,FALSE)</f>
        <v>0</v>
      </c>
      <c r="BQ9" s="31">
        <f>VLOOKUP(BQ2,'Payment Schedule'!$AS$5:$AW$125,5,FALSE)</f>
        <v>0</v>
      </c>
      <c r="BR9" s="31">
        <f>VLOOKUP(BR2,'Payment Schedule'!$AS$5:$AW$125,5,FALSE)</f>
        <v>0</v>
      </c>
      <c r="BS9" s="31">
        <f>VLOOKUP(BS2,'Payment Schedule'!$AS$5:$AW$125,5,FALSE)</f>
        <v>0</v>
      </c>
      <c r="BT9" s="31">
        <f>VLOOKUP(BT2,'Payment Schedule'!$AS$5:$AW$125,5,FALSE)</f>
        <v>0</v>
      </c>
      <c r="BU9" s="31">
        <f>VLOOKUP(BU2,'Payment Schedule'!$AS$5:$AW$125,5,FALSE)</f>
        <v>0</v>
      </c>
      <c r="BV9" s="31">
        <f>VLOOKUP(BV2,'Payment Schedule'!$AS$5:$AW$125,5,FALSE)</f>
        <v>0</v>
      </c>
      <c r="BW9" s="31">
        <f>VLOOKUP(BW2,'Payment Schedule'!$AS$5:$AW$125,5,FALSE)</f>
        <v>0</v>
      </c>
      <c r="BX9" s="31">
        <f>VLOOKUP(BX2,'Payment Schedule'!$AS$5:$AW$125,5,FALSE)</f>
        <v>0</v>
      </c>
      <c r="BY9" s="31">
        <f>VLOOKUP(BY2,'Payment Schedule'!$AS$5:$AW$125,5,FALSE)</f>
        <v>0</v>
      </c>
      <c r="BZ9" s="31">
        <f>VLOOKUP(BZ2,'Payment Schedule'!$AS$5:$AW$125,5,FALSE)</f>
        <v>0</v>
      </c>
      <c r="CA9" s="31">
        <f>VLOOKUP(CA2,'Payment Schedule'!$AS$5:$AW$125,5,FALSE)</f>
        <v>0</v>
      </c>
      <c r="CB9" s="31">
        <f>VLOOKUP(CB2,'Payment Schedule'!$AS$5:$AW$125,5,FALSE)</f>
        <v>0</v>
      </c>
      <c r="CC9" s="31">
        <f>VLOOKUP(CC2,'Payment Schedule'!$AS$5:$AW$125,5,FALSE)</f>
        <v>0</v>
      </c>
      <c r="CD9" s="31">
        <f>VLOOKUP(CD2,'Payment Schedule'!$AS$5:$AW$125,5,FALSE)</f>
        <v>0</v>
      </c>
      <c r="CE9" s="31">
        <f>VLOOKUP(CE2,'Payment Schedule'!$AS$5:$AW$125,5,FALSE)</f>
        <v>0</v>
      </c>
      <c r="CF9" s="31">
        <f>VLOOKUP(CF2,'Payment Schedule'!$AS$5:$AW$125,5,FALSE)</f>
        <v>0</v>
      </c>
      <c r="CG9" s="31">
        <f>VLOOKUP(CG2,'Payment Schedule'!$AS$5:$AW$125,5,FALSE)</f>
        <v>0</v>
      </c>
      <c r="CH9" s="31">
        <f>VLOOKUP(CH2,'Payment Schedule'!$AS$5:$AW$125,5,FALSE)</f>
        <v>0</v>
      </c>
      <c r="CI9" s="31">
        <f>VLOOKUP(CI2,'Payment Schedule'!$AS$5:$AW$125,5,FALSE)</f>
        <v>0</v>
      </c>
      <c r="CJ9" s="31">
        <f>VLOOKUP(CJ2,'Payment Schedule'!$AS$5:$AW$125,5,FALSE)</f>
        <v>0</v>
      </c>
      <c r="CK9" s="31">
        <f>VLOOKUP(CK2,'Payment Schedule'!$AS$5:$AW$125,5,FALSE)</f>
        <v>0</v>
      </c>
      <c r="CL9" s="31">
        <f>VLOOKUP(CL2,'Payment Schedule'!$AS$5:$AW$125,5,FALSE)</f>
        <v>0</v>
      </c>
      <c r="CM9" s="31">
        <f>VLOOKUP(CM2,'Payment Schedule'!$AS$5:$AW$125,5,FALSE)</f>
        <v>0</v>
      </c>
      <c r="CN9" s="31">
        <f>VLOOKUP(CN2,'Payment Schedule'!$AS$5:$AW$125,5,FALSE)</f>
        <v>0</v>
      </c>
      <c r="CO9" s="31">
        <f>VLOOKUP(CO2,'Payment Schedule'!$AS$5:$AW$125,5,FALSE)</f>
        <v>0</v>
      </c>
      <c r="CP9" s="31">
        <f>VLOOKUP(CP2,'Payment Schedule'!$AS$5:$AW$125,5,FALSE)</f>
        <v>0</v>
      </c>
      <c r="CQ9" s="31">
        <f>VLOOKUP(CQ2,'Payment Schedule'!$AS$5:$AW$125,5,FALSE)</f>
        <v>0</v>
      </c>
      <c r="CR9" s="31">
        <f>VLOOKUP(CR2,'Payment Schedule'!$AS$5:$AW$125,5,FALSE)</f>
        <v>0</v>
      </c>
      <c r="CS9" s="31">
        <f>VLOOKUP(CS2,'Payment Schedule'!$AS$5:$AW$125,5,FALSE)</f>
        <v>0</v>
      </c>
      <c r="CT9" s="31">
        <f>VLOOKUP(CT2,'Payment Schedule'!$AS$5:$AW$125,5,FALSE)</f>
        <v>0</v>
      </c>
      <c r="CU9" s="31">
        <f>VLOOKUP(CU2,'Payment Schedule'!$AS$5:$AW$125,5,FALSE)</f>
        <v>0</v>
      </c>
      <c r="CV9" s="31">
        <f>VLOOKUP(CV2,'Payment Schedule'!$AS$5:$AW$125,5,FALSE)</f>
        <v>0</v>
      </c>
      <c r="CW9" s="31">
        <f>VLOOKUP(CW2,'Payment Schedule'!$AS$5:$AW$125,5,FALSE)</f>
        <v>0</v>
      </c>
      <c r="CX9" s="31">
        <f>VLOOKUP(CX2,'Payment Schedule'!$AS$5:$AW$125,5,FALSE)</f>
        <v>0</v>
      </c>
      <c r="CY9" s="31">
        <f>VLOOKUP(CY2,'Payment Schedule'!$AS$5:$AW$125,5,FALSE)</f>
        <v>0</v>
      </c>
      <c r="CZ9" s="31">
        <f>VLOOKUP(CZ2,'Payment Schedule'!$AS$5:$AW$125,5,FALSE)</f>
        <v>0</v>
      </c>
      <c r="DA9" s="31">
        <f>VLOOKUP(DA2,'Payment Schedule'!$AS$5:$AW$125,5,FALSE)</f>
        <v>0</v>
      </c>
      <c r="DB9" s="31">
        <f>VLOOKUP(DB2,'Payment Schedule'!$AS$5:$AW$125,5,FALSE)</f>
        <v>0</v>
      </c>
      <c r="DC9" s="31">
        <f>VLOOKUP(DC2,'Payment Schedule'!$AS$5:$AW$125,5,FALSE)</f>
        <v>0</v>
      </c>
      <c r="DD9" s="31">
        <f>VLOOKUP(DD2,'Payment Schedule'!$AS$5:$AW$125,5,FALSE)</f>
        <v>0</v>
      </c>
      <c r="DE9" s="31">
        <f>VLOOKUP(DE2,'Payment Schedule'!$AS$5:$AW$125,5,FALSE)</f>
        <v>0</v>
      </c>
      <c r="DF9" s="31">
        <f>VLOOKUP(DF2,'Payment Schedule'!$AS$5:$AW$125,5,FALSE)</f>
        <v>0</v>
      </c>
      <c r="DG9" s="31">
        <f>VLOOKUP(DG2,'Payment Schedule'!$AS$5:$AW$125,5,FALSE)</f>
        <v>0</v>
      </c>
      <c r="DH9" s="31">
        <f>VLOOKUP(DH2,'Payment Schedule'!$AS$5:$AW$125,5,FALSE)</f>
        <v>0</v>
      </c>
      <c r="DI9" s="31">
        <f>VLOOKUP(DI2,'Payment Schedule'!$AS$5:$AW$125,5,FALSE)</f>
        <v>0</v>
      </c>
      <c r="DJ9" s="31">
        <f>VLOOKUP(DJ2,'Payment Schedule'!$AS$5:$AW$125,5,FALSE)</f>
        <v>0</v>
      </c>
      <c r="DK9" s="31">
        <f>VLOOKUP(DK2,'Payment Schedule'!$AS$5:$AW$125,5,FALSE)</f>
        <v>0</v>
      </c>
      <c r="DL9" s="31">
        <f>VLOOKUP(DL2,'Payment Schedule'!$AS$5:$AW$125,5,FALSE)</f>
        <v>0</v>
      </c>
      <c r="DM9" s="31">
        <f>VLOOKUP(DM2,'Payment Schedule'!$AS$5:$AW$125,5,FALSE)</f>
        <v>0</v>
      </c>
      <c r="DN9" s="31">
        <f>VLOOKUP(DN2,'Payment Schedule'!$AS$5:$AW$125,5,FALSE)</f>
        <v>0</v>
      </c>
      <c r="DO9" s="31">
        <f>VLOOKUP(DO2,'Payment Schedule'!$AS$5:$AW$125,5,FALSE)</f>
        <v>0</v>
      </c>
      <c r="DP9" s="31">
        <f>VLOOKUP(DP2,'Payment Schedule'!$AS$5:$AW$125,5,FALSE)</f>
        <v>0</v>
      </c>
      <c r="DQ9" s="31">
        <f>VLOOKUP(DQ2,'Payment Schedule'!$AS$5:$AW$125,5,FALSE)</f>
        <v>0</v>
      </c>
      <c r="DR9" s="31">
        <f>VLOOKUP(DR2,'Payment Schedule'!$AS$5:$AW$125,5,FALSE)</f>
        <v>0</v>
      </c>
      <c r="DS9" s="31">
        <f>VLOOKUP(DS2,'Payment Schedule'!$AS$5:$AW$125,5,FALSE)</f>
        <v>0</v>
      </c>
      <c r="DT9" s="31">
        <f>VLOOKUP(DT2,'Payment Schedule'!$AS$5:$AW$125,5,FALSE)</f>
        <v>0</v>
      </c>
      <c r="DU9" s="31" t="e">
        <f t="shared" si="8"/>
        <v>#N/A</v>
      </c>
      <c r="DY9" s="30">
        <f t="shared" si="15"/>
        <v>7</v>
      </c>
      <c r="DZ9" s="30" t="str">
        <f t="shared" si="9"/>
        <v/>
      </c>
      <c r="EA9" s="31" t="e">
        <f t="shared" si="10"/>
        <v>#N/A</v>
      </c>
      <c r="EB9" s="31" t="e">
        <f t="shared" si="4"/>
        <v>#N/A</v>
      </c>
      <c r="EC9" s="31" t="e">
        <f t="shared" si="5"/>
        <v>#N/A</v>
      </c>
      <c r="ED9" s="31" t="e">
        <f t="shared" ref="ED9:GO9" si="24">EC9-F9</f>
        <v>#N/A</v>
      </c>
      <c r="EE9" s="31" t="e">
        <f t="shared" si="24"/>
        <v>#N/A</v>
      </c>
      <c r="EF9" s="31" t="e">
        <f t="shared" si="24"/>
        <v>#N/A</v>
      </c>
      <c r="EG9" s="31" t="e">
        <f t="shared" si="24"/>
        <v>#N/A</v>
      </c>
      <c r="EH9" s="31" t="e">
        <f t="shared" si="24"/>
        <v>#N/A</v>
      </c>
      <c r="EI9" s="31" t="e">
        <f t="shared" si="24"/>
        <v>#N/A</v>
      </c>
      <c r="EJ9" s="31" t="e">
        <f t="shared" si="24"/>
        <v>#N/A</v>
      </c>
      <c r="EK9" s="31" t="e">
        <f t="shared" si="24"/>
        <v>#N/A</v>
      </c>
      <c r="EL9" s="31" t="e">
        <f t="shared" si="24"/>
        <v>#N/A</v>
      </c>
      <c r="EM9" s="31" t="e">
        <f t="shared" si="24"/>
        <v>#N/A</v>
      </c>
      <c r="EN9" s="31" t="e">
        <f t="shared" si="24"/>
        <v>#N/A</v>
      </c>
      <c r="EO9" s="31" t="e">
        <f t="shared" si="24"/>
        <v>#N/A</v>
      </c>
      <c r="EP9" s="31" t="e">
        <f t="shared" si="24"/>
        <v>#N/A</v>
      </c>
      <c r="EQ9" s="31" t="e">
        <f t="shared" si="24"/>
        <v>#N/A</v>
      </c>
      <c r="ER9" s="31" t="e">
        <f t="shared" si="24"/>
        <v>#N/A</v>
      </c>
      <c r="ES9" s="31" t="e">
        <f t="shared" si="24"/>
        <v>#N/A</v>
      </c>
      <c r="ET9" s="31" t="e">
        <f t="shared" si="24"/>
        <v>#N/A</v>
      </c>
      <c r="EU9" s="31" t="e">
        <f t="shared" si="24"/>
        <v>#N/A</v>
      </c>
      <c r="EV9" s="31" t="e">
        <f t="shared" si="24"/>
        <v>#N/A</v>
      </c>
      <c r="EW9" s="31" t="e">
        <f t="shared" si="24"/>
        <v>#N/A</v>
      </c>
      <c r="EX9" s="31" t="e">
        <f t="shared" si="24"/>
        <v>#N/A</v>
      </c>
      <c r="EY9" s="31" t="e">
        <f t="shared" si="24"/>
        <v>#N/A</v>
      </c>
      <c r="EZ9" s="31" t="e">
        <f t="shared" si="24"/>
        <v>#N/A</v>
      </c>
      <c r="FA9" s="31" t="e">
        <f t="shared" si="24"/>
        <v>#N/A</v>
      </c>
      <c r="FB9" s="31" t="e">
        <f t="shared" si="24"/>
        <v>#N/A</v>
      </c>
      <c r="FC9" s="31" t="e">
        <f t="shared" si="24"/>
        <v>#N/A</v>
      </c>
      <c r="FD9" s="31" t="e">
        <f t="shared" si="24"/>
        <v>#N/A</v>
      </c>
      <c r="FE9" s="31" t="e">
        <f t="shared" si="24"/>
        <v>#N/A</v>
      </c>
      <c r="FF9" s="31" t="e">
        <f t="shared" si="24"/>
        <v>#N/A</v>
      </c>
      <c r="FG9" s="31" t="e">
        <f t="shared" si="24"/>
        <v>#N/A</v>
      </c>
      <c r="FH9" s="31" t="e">
        <f t="shared" si="24"/>
        <v>#N/A</v>
      </c>
      <c r="FI9" s="31" t="e">
        <f t="shared" si="24"/>
        <v>#N/A</v>
      </c>
      <c r="FJ9" s="31" t="e">
        <f t="shared" si="24"/>
        <v>#N/A</v>
      </c>
      <c r="FK9" s="31" t="e">
        <f t="shared" si="24"/>
        <v>#N/A</v>
      </c>
      <c r="FL9" s="31" t="e">
        <f t="shared" si="24"/>
        <v>#N/A</v>
      </c>
      <c r="FM9" s="31" t="e">
        <f t="shared" si="24"/>
        <v>#N/A</v>
      </c>
      <c r="FN9" s="31" t="e">
        <f t="shared" si="24"/>
        <v>#N/A</v>
      </c>
      <c r="FO9" s="31" t="e">
        <f t="shared" si="24"/>
        <v>#N/A</v>
      </c>
      <c r="FP9" s="31" t="e">
        <f t="shared" si="24"/>
        <v>#N/A</v>
      </c>
      <c r="FQ9" s="31" t="e">
        <f t="shared" si="24"/>
        <v>#N/A</v>
      </c>
      <c r="FR9" s="31" t="e">
        <f t="shared" si="24"/>
        <v>#N/A</v>
      </c>
      <c r="FS9" s="31" t="e">
        <f t="shared" si="24"/>
        <v>#N/A</v>
      </c>
      <c r="FT9" s="31" t="e">
        <f t="shared" si="24"/>
        <v>#N/A</v>
      </c>
      <c r="FU9" s="31" t="e">
        <f t="shared" si="24"/>
        <v>#N/A</v>
      </c>
      <c r="FV9" s="31" t="e">
        <f t="shared" si="24"/>
        <v>#N/A</v>
      </c>
      <c r="FW9" s="31" t="e">
        <f t="shared" si="24"/>
        <v>#N/A</v>
      </c>
      <c r="FX9" s="31" t="e">
        <f t="shared" si="24"/>
        <v>#N/A</v>
      </c>
      <c r="FY9" s="31" t="e">
        <f t="shared" si="24"/>
        <v>#N/A</v>
      </c>
      <c r="FZ9" s="31" t="e">
        <f t="shared" si="24"/>
        <v>#N/A</v>
      </c>
      <c r="GA9" s="31" t="e">
        <f t="shared" si="24"/>
        <v>#N/A</v>
      </c>
      <c r="GB9" s="31" t="e">
        <f t="shared" si="24"/>
        <v>#N/A</v>
      </c>
      <c r="GC9" s="31" t="e">
        <f t="shared" si="24"/>
        <v>#N/A</v>
      </c>
      <c r="GD9" s="31" t="e">
        <f t="shared" si="24"/>
        <v>#N/A</v>
      </c>
      <c r="GE9" s="31" t="e">
        <f t="shared" si="24"/>
        <v>#N/A</v>
      </c>
      <c r="GF9" s="31" t="e">
        <f t="shared" si="24"/>
        <v>#N/A</v>
      </c>
      <c r="GG9" s="31" t="e">
        <f t="shared" si="24"/>
        <v>#N/A</v>
      </c>
      <c r="GH9" s="31" t="e">
        <f t="shared" si="24"/>
        <v>#N/A</v>
      </c>
      <c r="GI9" s="31" t="e">
        <f t="shared" si="24"/>
        <v>#N/A</v>
      </c>
      <c r="GJ9" s="31" t="e">
        <f t="shared" si="24"/>
        <v>#N/A</v>
      </c>
      <c r="GK9" s="31" t="e">
        <f t="shared" si="24"/>
        <v>#N/A</v>
      </c>
      <c r="GL9" s="31" t="e">
        <f t="shared" si="24"/>
        <v>#N/A</v>
      </c>
      <c r="GM9" s="31" t="e">
        <f t="shared" si="24"/>
        <v>#N/A</v>
      </c>
      <c r="GN9" s="31" t="e">
        <f t="shared" si="24"/>
        <v>#N/A</v>
      </c>
      <c r="GO9" s="31" t="e">
        <f t="shared" si="24"/>
        <v>#N/A</v>
      </c>
      <c r="GP9" s="31" t="e">
        <f t="shared" ref="GP9:IQ9" si="25">GO9-BR9</f>
        <v>#N/A</v>
      </c>
      <c r="GQ9" s="31" t="e">
        <f t="shared" si="25"/>
        <v>#N/A</v>
      </c>
      <c r="GR9" s="31" t="e">
        <f t="shared" si="25"/>
        <v>#N/A</v>
      </c>
      <c r="GS9" s="31" t="e">
        <f t="shared" si="25"/>
        <v>#N/A</v>
      </c>
      <c r="GT9" s="31" t="e">
        <f t="shared" si="25"/>
        <v>#N/A</v>
      </c>
      <c r="GU9" s="31" t="e">
        <f t="shared" si="25"/>
        <v>#N/A</v>
      </c>
      <c r="GV9" s="31" t="e">
        <f t="shared" si="25"/>
        <v>#N/A</v>
      </c>
      <c r="GW9" s="31" t="e">
        <f t="shared" si="25"/>
        <v>#N/A</v>
      </c>
      <c r="GX9" s="31" t="e">
        <f t="shared" si="25"/>
        <v>#N/A</v>
      </c>
      <c r="GY9" s="31" t="e">
        <f t="shared" si="25"/>
        <v>#N/A</v>
      </c>
      <c r="GZ9" s="31" t="e">
        <f t="shared" si="25"/>
        <v>#N/A</v>
      </c>
      <c r="HA9" s="31" t="e">
        <f t="shared" si="25"/>
        <v>#N/A</v>
      </c>
      <c r="HB9" s="31" t="e">
        <f t="shared" si="25"/>
        <v>#N/A</v>
      </c>
      <c r="HC9" s="31" t="e">
        <f t="shared" si="25"/>
        <v>#N/A</v>
      </c>
      <c r="HD9" s="31" t="e">
        <f t="shared" si="25"/>
        <v>#N/A</v>
      </c>
      <c r="HE9" s="31" t="e">
        <f t="shared" si="25"/>
        <v>#N/A</v>
      </c>
      <c r="HF9" s="31" t="e">
        <f t="shared" si="25"/>
        <v>#N/A</v>
      </c>
      <c r="HG9" s="31" t="e">
        <f t="shared" si="25"/>
        <v>#N/A</v>
      </c>
      <c r="HH9" s="31" t="e">
        <f t="shared" si="25"/>
        <v>#N/A</v>
      </c>
      <c r="HI9" s="31" t="e">
        <f t="shared" si="25"/>
        <v>#N/A</v>
      </c>
      <c r="HJ9" s="31" t="e">
        <f t="shared" si="25"/>
        <v>#N/A</v>
      </c>
      <c r="HK9" s="31" t="e">
        <f t="shared" si="25"/>
        <v>#N/A</v>
      </c>
      <c r="HL9" s="31" t="e">
        <f t="shared" si="25"/>
        <v>#N/A</v>
      </c>
      <c r="HM9" s="31" t="e">
        <f t="shared" si="25"/>
        <v>#N/A</v>
      </c>
      <c r="HN9" s="31" t="e">
        <f t="shared" si="25"/>
        <v>#N/A</v>
      </c>
      <c r="HO9" s="31" t="e">
        <f t="shared" si="25"/>
        <v>#N/A</v>
      </c>
      <c r="HP9" s="31" t="e">
        <f t="shared" si="25"/>
        <v>#N/A</v>
      </c>
      <c r="HQ9" s="31" t="e">
        <f t="shared" si="25"/>
        <v>#N/A</v>
      </c>
      <c r="HR9" s="31" t="e">
        <f t="shared" si="25"/>
        <v>#N/A</v>
      </c>
      <c r="HS9" s="31" t="e">
        <f t="shared" si="25"/>
        <v>#N/A</v>
      </c>
      <c r="HT9" s="31" t="e">
        <f t="shared" si="25"/>
        <v>#N/A</v>
      </c>
      <c r="HU9" s="31" t="e">
        <f t="shared" si="25"/>
        <v>#N/A</v>
      </c>
      <c r="HV9" s="31" t="e">
        <f t="shared" si="25"/>
        <v>#N/A</v>
      </c>
      <c r="HW9" s="31" t="e">
        <f t="shared" si="25"/>
        <v>#N/A</v>
      </c>
      <c r="HX9" s="31" t="e">
        <f t="shared" si="25"/>
        <v>#N/A</v>
      </c>
      <c r="HY9" s="31" t="e">
        <f t="shared" si="25"/>
        <v>#N/A</v>
      </c>
      <c r="HZ9" s="31" t="e">
        <f t="shared" si="25"/>
        <v>#N/A</v>
      </c>
      <c r="IA9" s="31" t="e">
        <f t="shared" si="25"/>
        <v>#N/A</v>
      </c>
      <c r="IB9" s="31" t="e">
        <f t="shared" si="25"/>
        <v>#N/A</v>
      </c>
      <c r="IC9" s="31" t="e">
        <f t="shared" si="25"/>
        <v>#N/A</v>
      </c>
      <c r="ID9" s="31" t="e">
        <f t="shared" si="25"/>
        <v>#N/A</v>
      </c>
      <c r="IE9" s="31" t="e">
        <f t="shared" si="25"/>
        <v>#N/A</v>
      </c>
      <c r="IF9" s="31" t="e">
        <f t="shared" si="25"/>
        <v>#N/A</v>
      </c>
      <c r="IG9" s="31" t="e">
        <f t="shared" si="25"/>
        <v>#N/A</v>
      </c>
      <c r="IH9" s="31" t="e">
        <f t="shared" si="25"/>
        <v>#N/A</v>
      </c>
      <c r="II9" s="31" t="e">
        <f t="shared" si="25"/>
        <v>#N/A</v>
      </c>
      <c r="IJ9" s="31" t="e">
        <f t="shared" si="25"/>
        <v>#N/A</v>
      </c>
      <c r="IK9" s="31" t="e">
        <f t="shared" si="25"/>
        <v>#N/A</v>
      </c>
      <c r="IL9" s="31" t="e">
        <f t="shared" si="25"/>
        <v>#N/A</v>
      </c>
      <c r="IM9" s="31" t="e">
        <f t="shared" si="25"/>
        <v>#N/A</v>
      </c>
      <c r="IN9" s="31" t="e">
        <f t="shared" si="25"/>
        <v>#N/A</v>
      </c>
      <c r="IO9" s="31" t="e">
        <f t="shared" si="25"/>
        <v>#N/A</v>
      </c>
      <c r="IP9" s="31" t="e">
        <f t="shared" si="25"/>
        <v>#N/A</v>
      </c>
      <c r="IQ9" s="31" t="e">
        <f t="shared" si="25"/>
        <v>#N/A</v>
      </c>
      <c r="IR9" s="31" t="e">
        <f t="shared" si="13"/>
        <v>#N/A</v>
      </c>
    </row>
    <row r="10" spans="1:252" ht="20" customHeight="1" thickBot="1" x14ac:dyDescent="0.25">
      <c r="B10" s="30">
        <f t="shared" si="14"/>
        <v>8</v>
      </c>
      <c r="C10" s="30" t="str">
        <f>Summary!AI10</f>
        <v/>
      </c>
      <c r="D10" s="31" t="e">
        <f>VLOOKUP(C10,Summary!$B$3:$C$13,2,FALSE)</f>
        <v>#N/A</v>
      </c>
      <c r="E10" s="31">
        <f>VLOOKUP(E2,'Payment Schedule'!$AZ$5:$BD$125,5,FALSE)</f>
        <v>0</v>
      </c>
      <c r="F10" s="31">
        <f>VLOOKUP(F2,'Payment Schedule'!$AZ$5:$BD$125,5,FALSE)</f>
        <v>0</v>
      </c>
      <c r="G10" s="31">
        <f>VLOOKUP(G2,'Payment Schedule'!$AZ$5:$BD$125,5,FALSE)</f>
        <v>0</v>
      </c>
      <c r="H10" s="31">
        <f>VLOOKUP(H2,'Payment Schedule'!$AZ$5:$BD$125,5,FALSE)</f>
        <v>0</v>
      </c>
      <c r="I10" s="31">
        <f>VLOOKUP(I2,'Payment Schedule'!$AZ$5:$BD$125,5,FALSE)</f>
        <v>0</v>
      </c>
      <c r="J10" s="31">
        <f>VLOOKUP(J2,'Payment Schedule'!$AZ$5:$BD$125,5,FALSE)</f>
        <v>0</v>
      </c>
      <c r="K10" s="31">
        <f>VLOOKUP(K2,'Payment Schedule'!$AZ$5:$BD$125,5,FALSE)</f>
        <v>0</v>
      </c>
      <c r="L10" s="31">
        <f>VLOOKUP(L2,'Payment Schedule'!$AZ$5:$BD$125,5,FALSE)</f>
        <v>0</v>
      </c>
      <c r="M10" s="31">
        <f>VLOOKUP(M2,'Payment Schedule'!$AZ$5:$BD$125,5,FALSE)</f>
        <v>0</v>
      </c>
      <c r="N10" s="31">
        <f>VLOOKUP(N2,'Payment Schedule'!$AZ$5:$BD$125,5,FALSE)</f>
        <v>0</v>
      </c>
      <c r="O10" s="31">
        <f>VLOOKUP(O2,'Payment Schedule'!$AZ$5:$BD$125,5,FALSE)</f>
        <v>0</v>
      </c>
      <c r="P10" s="31">
        <f>VLOOKUP(P2,'Payment Schedule'!$AZ$5:$BD$125,5,FALSE)</f>
        <v>0</v>
      </c>
      <c r="Q10" s="31">
        <f>VLOOKUP(Q2,'Payment Schedule'!$AZ$5:$BD$125,5,FALSE)</f>
        <v>0</v>
      </c>
      <c r="R10" s="31">
        <f>VLOOKUP(R2,'Payment Schedule'!$AZ$5:$BD$125,5,FALSE)</f>
        <v>0</v>
      </c>
      <c r="S10" s="31">
        <f>VLOOKUP(S2,'Payment Schedule'!$AZ$5:$BD$125,5,FALSE)</f>
        <v>0</v>
      </c>
      <c r="T10" s="31">
        <f>VLOOKUP(T2,'Payment Schedule'!$AZ$5:$BD$125,5,FALSE)</f>
        <v>0</v>
      </c>
      <c r="U10" s="31">
        <f>VLOOKUP(U2,'Payment Schedule'!$AZ$5:$BD$125,5,FALSE)</f>
        <v>0</v>
      </c>
      <c r="V10" s="31">
        <f>VLOOKUP(V2,'Payment Schedule'!$AZ$5:$BD$125,5,FALSE)</f>
        <v>0</v>
      </c>
      <c r="W10" s="31">
        <f>VLOOKUP(W2,'Payment Schedule'!$AZ$5:$BD$125,5,FALSE)</f>
        <v>0</v>
      </c>
      <c r="X10" s="31">
        <f>VLOOKUP(X2,'Payment Schedule'!$AZ$5:$BD$125,5,FALSE)</f>
        <v>0</v>
      </c>
      <c r="Y10" s="31">
        <f>VLOOKUP(Y2,'Payment Schedule'!$AZ$5:$BD$125,5,FALSE)</f>
        <v>0</v>
      </c>
      <c r="Z10" s="31">
        <f>VLOOKUP(Z2,'Payment Schedule'!$AZ$5:$BD$125,5,FALSE)</f>
        <v>0</v>
      </c>
      <c r="AA10" s="31">
        <f>VLOOKUP(AA2,'Payment Schedule'!$AZ$5:$BD$125,5,FALSE)</f>
        <v>0</v>
      </c>
      <c r="AB10" s="31">
        <f>VLOOKUP(AB2,'Payment Schedule'!$AZ$5:$BD$125,5,FALSE)</f>
        <v>0</v>
      </c>
      <c r="AC10" s="31">
        <f>VLOOKUP(AC2,'Payment Schedule'!$AZ$5:$BD$125,5,FALSE)</f>
        <v>0</v>
      </c>
      <c r="AD10" s="31">
        <f>VLOOKUP(AD2,'Payment Schedule'!$AZ$5:$BD$125,5,FALSE)</f>
        <v>0</v>
      </c>
      <c r="AE10" s="31">
        <f>VLOOKUP(AE2,'Payment Schedule'!$AZ$5:$BD$125,5,FALSE)</f>
        <v>0</v>
      </c>
      <c r="AF10" s="31">
        <f>VLOOKUP(AF2,'Payment Schedule'!$AZ$5:$BD$125,5,FALSE)</f>
        <v>0</v>
      </c>
      <c r="AG10" s="31">
        <f>VLOOKUP(AG2,'Payment Schedule'!$AZ$5:$BD$125,5,FALSE)</f>
        <v>0</v>
      </c>
      <c r="AH10" s="31">
        <f>VLOOKUP(AH2,'Payment Schedule'!$AZ$5:$BD$125,5,FALSE)</f>
        <v>0</v>
      </c>
      <c r="AI10" s="31">
        <f>VLOOKUP(AI2,'Payment Schedule'!$AZ$5:$BD$125,5,FALSE)</f>
        <v>0</v>
      </c>
      <c r="AJ10" s="31">
        <f>VLOOKUP(AJ2,'Payment Schedule'!$AZ$5:$BD$125,5,FALSE)</f>
        <v>0</v>
      </c>
      <c r="AK10" s="31">
        <f>VLOOKUP(AK2,'Payment Schedule'!$AZ$5:$BD$125,5,FALSE)</f>
        <v>0</v>
      </c>
      <c r="AL10" s="31">
        <f>VLOOKUP(AL2,'Payment Schedule'!$AZ$5:$BD$125,5,FALSE)</f>
        <v>0</v>
      </c>
      <c r="AM10" s="31">
        <f>VLOOKUP(AM2,'Payment Schedule'!$AZ$5:$BD$125,5,FALSE)</f>
        <v>0</v>
      </c>
      <c r="AN10" s="31">
        <f>VLOOKUP(AN2,'Payment Schedule'!$AZ$5:$BD$125,5,FALSE)</f>
        <v>0</v>
      </c>
      <c r="AO10" s="31">
        <f>VLOOKUP(AO2,'Payment Schedule'!$AZ$5:$BD$125,5,FALSE)</f>
        <v>0</v>
      </c>
      <c r="AP10" s="31">
        <f>VLOOKUP(AP2,'Payment Schedule'!$AZ$5:$BD$125,5,FALSE)</f>
        <v>0</v>
      </c>
      <c r="AQ10" s="31">
        <f>VLOOKUP(AQ2,'Payment Schedule'!$AZ$5:$BD$125,5,FALSE)</f>
        <v>0</v>
      </c>
      <c r="AR10" s="31">
        <f>VLOOKUP(AR2,'Payment Schedule'!$AZ$5:$BD$125,5,FALSE)</f>
        <v>0</v>
      </c>
      <c r="AS10" s="31">
        <f>VLOOKUP(AS2,'Payment Schedule'!$AZ$5:$BD$125,5,FALSE)</f>
        <v>0</v>
      </c>
      <c r="AT10" s="31">
        <f>VLOOKUP(AT2,'Payment Schedule'!$AZ$5:$BD$125,5,FALSE)</f>
        <v>0</v>
      </c>
      <c r="AU10" s="31">
        <f>VLOOKUP(AU2,'Payment Schedule'!$AZ$5:$BD$125,5,FALSE)</f>
        <v>0</v>
      </c>
      <c r="AV10" s="31">
        <f>VLOOKUP(AV2,'Payment Schedule'!$AZ$5:$BD$125,5,FALSE)</f>
        <v>0</v>
      </c>
      <c r="AW10" s="31">
        <f>VLOOKUP(AW2,'Payment Schedule'!$AZ$5:$BD$125,5,FALSE)</f>
        <v>0</v>
      </c>
      <c r="AX10" s="31">
        <f>VLOOKUP(AX2,'Payment Schedule'!$AZ$5:$BD$125,5,FALSE)</f>
        <v>0</v>
      </c>
      <c r="AY10" s="31">
        <f>VLOOKUP(AY2,'Payment Schedule'!$AZ$5:$BD$125,5,FALSE)</f>
        <v>0</v>
      </c>
      <c r="AZ10" s="31">
        <f>VLOOKUP(AZ2,'Payment Schedule'!$AZ$5:$BD$125,5,FALSE)</f>
        <v>0</v>
      </c>
      <c r="BA10" s="31">
        <f>VLOOKUP(BA2,'Payment Schedule'!$AZ$5:$BD$125,5,FALSE)</f>
        <v>0</v>
      </c>
      <c r="BB10" s="31">
        <f>VLOOKUP(BB2,'Payment Schedule'!$AZ$5:$BD$125,5,FALSE)</f>
        <v>0</v>
      </c>
      <c r="BC10" s="31">
        <f>VLOOKUP(BC2,'Payment Schedule'!$AZ$5:$BD$125,5,FALSE)</f>
        <v>0</v>
      </c>
      <c r="BD10" s="31">
        <f>VLOOKUP(BD2,'Payment Schedule'!$AZ$5:$BD$125,5,FALSE)</f>
        <v>0</v>
      </c>
      <c r="BE10" s="31">
        <f>VLOOKUP(BE2,'Payment Schedule'!$AZ$5:$BD$125,5,FALSE)</f>
        <v>0</v>
      </c>
      <c r="BF10" s="31">
        <f>VLOOKUP(BF2,'Payment Schedule'!$AZ$5:$BD$125,5,FALSE)</f>
        <v>0</v>
      </c>
      <c r="BG10" s="31">
        <f>VLOOKUP(BG2,'Payment Schedule'!$AZ$5:$BD$125,5,FALSE)</f>
        <v>0</v>
      </c>
      <c r="BH10" s="31">
        <f>VLOOKUP(BH2,'Payment Schedule'!$AZ$5:$BD$125,5,FALSE)</f>
        <v>0</v>
      </c>
      <c r="BI10" s="31">
        <f>VLOOKUP(BI2,'Payment Schedule'!$AZ$5:$BD$125,5,FALSE)</f>
        <v>0</v>
      </c>
      <c r="BJ10" s="31">
        <f>VLOOKUP(BJ2,'Payment Schedule'!$AZ$5:$BD$125,5,FALSE)</f>
        <v>0</v>
      </c>
      <c r="BK10" s="31">
        <f>VLOOKUP(BK2,'Payment Schedule'!$AZ$5:$BD$125,5,FALSE)</f>
        <v>0</v>
      </c>
      <c r="BL10" s="31">
        <f>VLOOKUP(BL2,'Payment Schedule'!$AZ$5:$BD$125,5,FALSE)</f>
        <v>0</v>
      </c>
      <c r="BM10" s="31">
        <f>VLOOKUP(BM2,'Payment Schedule'!$AZ$5:$BD$125,5,FALSE)</f>
        <v>0</v>
      </c>
      <c r="BN10" s="31">
        <f>VLOOKUP(BN2,'Payment Schedule'!$AZ$5:$BD$125,5,FALSE)</f>
        <v>0</v>
      </c>
      <c r="BO10" s="31">
        <f>VLOOKUP(BO2,'Payment Schedule'!$AZ$5:$BD$125,5,FALSE)</f>
        <v>0</v>
      </c>
      <c r="BP10" s="31">
        <f>VLOOKUP(BP2,'Payment Schedule'!$AZ$5:$BD$125,5,FALSE)</f>
        <v>0</v>
      </c>
      <c r="BQ10" s="31">
        <f>VLOOKUP(BQ2,'Payment Schedule'!$AZ$5:$BD$125,5,FALSE)</f>
        <v>0</v>
      </c>
      <c r="BR10" s="31">
        <f>VLOOKUP(BR2,'Payment Schedule'!$AZ$5:$BD$125,5,FALSE)</f>
        <v>0</v>
      </c>
      <c r="BS10" s="31">
        <f>VLOOKUP(BS2,'Payment Schedule'!$AZ$5:$BD$125,5,FALSE)</f>
        <v>0</v>
      </c>
      <c r="BT10" s="31">
        <f>VLOOKUP(BT2,'Payment Schedule'!$AZ$5:$BD$125,5,FALSE)</f>
        <v>0</v>
      </c>
      <c r="BU10" s="31">
        <f>VLOOKUP(BU2,'Payment Schedule'!$AZ$5:$BD$125,5,FALSE)</f>
        <v>0</v>
      </c>
      <c r="BV10" s="31">
        <f>VLOOKUP(BV2,'Payment Schedule'!$AZ$5:$BD$125,5,FALSE)</f>
        <v>0</v>
      </c>
      <c r="BW10" s="31">
        <f>VLOOKUP(BW2,'Payment Schedule'!$AZ$5:$BD$125,5,FALSE)</f>
        <v>0</v>
      </c>
      <c r="BX10" s="31">
        <f>VLOOKUP(BX2,'Payment Schedule'!$AZ$5:$BD$125,5,FALSE)</f>
        <v>0</v>
      </c>
      <c r="BY10" s="31">
        <f>VLOOKUP(BY2,'Payment Schedule'!$AZ$5:$BD$125,5,FALSE)</f>
        <v>0</v>
      </c>
      <c r="BZ10" s="31">
        <f>VLOOKUP(BZ2,'Payment Schedule'!$AZ$5:$BD$125,5,FALSE)</f>
        <v>0</v>
      </c>
      <c r="CA10" s="31">
        <f>VLOOKUP(CA2,'Payment Schedule'!$AZ$5:$BD$125,5,FALSE)</f>
        <v>0</v>
      </c>
      <c r="CB10" s="31">
        <f>VLOOKUP(CB2,'Payment Schedule'!$AZ$5:$BD$125,5,FALSE)</f>
        <v>0</v>
      </c>
      <c r="CC10" s="31">
        <f>VLOOKUP(CC2,'Payment Schedule'!$AZ$5:$BD$125,5,FALSE)</f>
        <v>0</v>
      </c>
      <c r="CD10" s="31">
        <f>VLOOKUP(CD2,'Payment Schedule'!$AZ$5:$BD$125,5,FALSE)</f>
        <v>0</v>
      </c>
      <c r="CE10" s="31">
        <f>VLOOKUP(CE2,'Payment Schedule'!$AZ$5:$BD$125,5,FALSE)</f>
        <v>0</v>
      </c>
      <c r="CF10" s="31">
        <f>VLOOKUP(CF2,'Payment Schedule'!$AZ$5:$BD$125,5,FALSE)</f>
        <v>0</v>
      </c>
      <c r="CG10" s="31">
        <f>VLOOKUP(CG2,'Payment Schedule'!$AZ$5:$BD$125,5,FALSE)</f>
        <v>0</v>
      </c>
      <c r="CH10" s="31">
        <f>VLOOKUP(CH2,'Payment Schedule'!$AZ$5:$BD$125,5,FALSE)</f>
        <v>0</v>
      </c>
      <c r="CI10" s="31">
        <f>VLOOKUP(CI2,'Payment Schedule'!$AZ$5:$BD$125,5,FALSE)</f>
        <v>0</v>
      </c>
      <c r="CJ10" s="31">
        <f>VLOOKUP(CJ2,'Payment Schedule'!$AZ$5:$BD$125,5,FALSE)</f>
        <v>0</v>
      </c>
      <c r="CK10" s="31">
        <f>VLOOKUP(CK2,'Payment Schedule'!$AZ$5:$BD$125,5,FALSE)</f>
        <v>0</v>
      </c>
      <c r="CL10" s="31">
        <f>VLOOKUP(CL2,'Payment Schedule'!$AZ$5:$BD$125,5,FALSE)</f>
        <v>0</v>
      </c>
      <c r="CM10" s="31">
        <f>VLOOKUP(CM2,'Payment Schedule'!$AZ$5:$BD$125,5,FALSE)</f>
        <v>0</v>
      </c>
      <c r="CN10" s="31">
        <f>VLOOKUP(CN2,'Payment Schedule'!$AZ$5:$BD$125,5,FALSE)</f>
        <v>0</v>
      </c>
      <c r="CO10" s="31">
        <f>VLOOKUP(CO2,'Payment Schedule'!$AZ$5:$BD$125,5,FALSE)</f>
        <v>0</v>
      </c>
      <c r="CP10" s="31">
        <f>VLOOKUP(CP2,'Payment Schedule'!$AZ$5:$BD$125,5,FALSE)</f>
        <v>0</v>
      </c>
      <c r="CQ10" s="31">
        <f>VLOOKUP(CQ2,'Payment Schedule'!$AZ$5:$BD$125,5,FALSE)</f>
        <v>0</v>
      </c>
      <c r="CR10" s="31">
        <f>VLOOKUP(CR2,'Payment Schedule'!$AZ$5:$BD$125,5,FALSE)</f>
        <v>0</v>
      </c>
      <c r="CS10" s="31">
        <f>VLOOKUP(CS2,'Payment Schedule'!$AZ$5:$BD$125,5,FALSE)</f>
        <v>0</v>
      </c>
      <c r="CT10" s="31">
        <f>VLOOKUP(CT2,'Payment Schedule'!$AZ$5:$BD$125,5,FALSE)</f>
        <v>0</v>
      </c>
      <c r="CU10" s="31">
        <f>VLOOKUP(CU2,'Payment Schedule'!$AZ$5:$BD$125,5,FALSE)</f>
        <v>0</v>
      </c>
      <c r="CV10" s="31">
        <f>VLOOKUP(CV2,'Payment Schedule'!$AZ$5:$BD$125,5,FALSE)</f>
        <v>0</v>
      </c>
      <c r="CW10" s="31">
        <f>VLOOKUP(CW2,'Payment Schedule'!$AZ$5:$BD$125,5,FALSE)</f>
        <v>0</v>
      </c>
      <c r="CX10" s="31">
        <f>VLOOKUP(CX2,'Payment Schedule'!$AZ$5:$BD$125,5,FALSE)</f>
        <v>0</v>
      </c>
      <c r="CY10" s="31">
        <f>VLOOKUP(CY2,'Payment Schedule'!$AZ$5:$BD$125,5,FALSE)</f>
        <v>0</v>
      </c>
      <c r="CZ10" s="31">
        <f>VLOOKUP(CZ2,'Payment Schedule'!$AZ$5:$BD$125,5,FALSE)</f>
        <v>0</v>
      </c>
      <c r="DA10" s="31">
        <f>VLOOKUP(DA2,'Payment Schedule'!$AZ$5:$BD$125,5,FALSE)</f>
        <v>0</v>
      </c>
      <c r="DB10" s="31">
        <f>VLOOKUP(DB2,'Payment Schedule'!$AZ$5:$BD$125,5,FALSE)</f>
        <v>0</v>
      </c>
      <c r="DC10" s="31">
        <f>VLOOKUP(DC2,'Payment Schedule'!$AZ$5:$BD$125,5,FALSE)</f>
        <v>0</v>
      </c>
      <c r="DD10" s="31">
        <f>VLOOKUP(DD2,'Payment Schedule'!$AZ$5:$BD$125,5,FALSE)</f>
        <v>0</v>
      </c>
      <c r="DE10" s="31">
        <f>VLOOKUP(DE2,'Payment Schedule'!$AZ$5:$BD$125,5,FALSE)</f>
        <v>0</v>
      </c>
      <c r="DF10" s="31">
        <f>VLOOKUP(DF2,'Payment Schedule'!$AZ$5:$BD$125,5,FALSE)</f>
        <v>0</v>
      </c>
      <c r="DG10" s="31">
        <f>VLOOKUP(DG2,'Payment Schedule'!$AZ$5:$BD$125,5,FALSE)</f>
        <v>0</v>
      </c>
      <c r="DH10" s="31">
        <f>VLOOKUP(DH2,'Payment Schedule'!$AZ$5:$BD$125,5,FALSE)</f>
        <v>0</v>
      </c>
      <c r="DI10" s="31">
        <f>VLOOKUP(DI2,'Payment Schedule'!$AZ$5:$BD$125,5,FALSE)</f>
        <v>0</v>
      </c>
      <c r="DJ10" s="31">
        <f>VLOOKUP(DJ2,'Payment Schedule'!$AZ$5:$BD$125,5,FALSE)</f>
        <v>0</v>
      </c>
      <c r="DK10" s="31">
        <f>VLOOKUP(DK2,'Payment Schedule'!$AZ$5:$BD$125,5,FALSE)</f>
        <v>0</v>
      </c>
      <c r="DL10" s="31">
        <f>VLOOKUP(DL2,'Payment Schedule'!$AZ$5:$BD$125,5,FALSE)</f>
        <v>0</v>
      </c>
      <c r="DM10" s="31">
        <f>VLOOKUP(DM2,'Payment Schedule'!$AZ$5:$BD$125,5,FALSE)</f>
        <v>0</v>
      </c>
      <c r="DN10" s="31">
        <f>VLOOKUP(DN2,'Payment Schedule'!$AZ$5:$BD$125,5,FALSE)</f>
        <v>0</v>
      </c>
      <c r="DO10" s="31">
        <f>VLOOKUP(DO2,'Payment Schedule'!$AZ$5:$BD$125,5,FALSE)</f>
        <v>0</v>
      </c>
      <c r="DP10" s="31">
        <f>VLOOKUP(DP2,'Payment Schedule'!$AZ$5:$BD$125,5,FALSE)</f>
        <v>0</v>
      </c>
      <c r="DQ10" s="31">
        <f>VLOOKUP(DQ2,'Payment Schedule'!$AZ$5:$BD$125,5,FALSE)</f>
        <v>0</v>
      </c>
      <c r="DR10" s="31">
        <f>VLOOKUP(DR2,'Payment Schedule'!$AZ$5:$BD$125,5,FALSE)</f>
        <v>0</v>
      </c>
      <c r="DS10" s="31">
        <f>VLOOKUP(DS2,'Payment Schedule'!$AZ$5:$BD$125,5,FALSE)</f>
        <v>0</v>
      </c>
      <c r="DT10" s="31">
        <f>VLOOKUP(DT2,'Payment Schedule'!$AZ$5:$BD$125,5,FALSE)</f>
        <v>0</v>
      </c>
      <c r="DU10" s="31" t="e">
        <f t="shared" si="8"/>
        <v>#N/A</v>
      </c>
      <c r="DY10" s="30">
        <f t="shared" si="15"/>
        <v>8</v>
      </c>
      <c r="DZ10" s="30" t="str">
        <f t="shared" si="9"/>
        <v/>
      </c>
      <c r="EA10" s="31" t="e">
        <f t="shared" si="10"/>
        <v>#N/A</v>
      </c>
      <c r="EB10" s="31" t="e">
        <f t="shared" si="4"/>
        <v>#N/A</v>
      </c>
      <c r="EC10" s="31" t="e">
        <f t="shared" si="5"/>
        <v>#N/A</v>
      </c>
      <c r="ED10" s="31" t="e">
        <f t="shared" ref="ED10:GO10" si="26">EC10-F10</f>
        <v>#N/A</v>
      </c>
      <c r="EE10" s="31" t="e">
        <f t="shared" si="26"/>
        <v>#N/A</v>
      </c>
      <c r="EF10" s="31" t="e">
        <f t="shared" si="26"/>
        <v>#N/A</v>
      </c>
      <c r="EG10" s="31" t="e">
        <f t="shared" si="26"/>
        <v>#N/A</v>
      </c>
      <c r="EH10" s="31" t="e">
        <f t="shared" si="26"/>
        <v>#N/A</v>
      </c>
      <c r="EI10" s="31" t="e">
        <f t="shared" si="26"/>
        <v>#N/A</v>
      </c>
      <c r="EJ10" s="31" t="e">
        <f t="shared" si="26"/>
        <v>#N/A</v>
      </c>
      <c r="EK10" s="31" t="e">
        <f t="shared" si="26"/>
        <v>#N/A</v>
      </c>
      <c r="EL10" s="31" t="e">
        <f t="shared" si="26"/>
        <v>#N/A</v>
      </c>
      <c r="EM10" s="31" t="e">
        <f t="shared" si="26"/>
        <v>#N/A</v>
      </c>
      <c r="EN10" s="31" t="e">
        <f t="shared" si="26"/>
        <v>#N/A</v>
      </c>
      <c r="EO10" s="31" t="e">
        <f t="shared" si="26"/>
        <v>#N/A</v>
      </c>
      <c r="EP10" s="31" t="e">
        <f t="shared" si="26"/>
        <v>#N/A</v>
      </c>
      <c r="EQ10" s="31" t="e">
        <f t="shared" si="26"/>
        <v>#N/A</v>
      </c>
      <c r="ER10" s="31" t="e">
        <f t="shared" si="26"/>
        <v>#N/A</v>
      </c>
      <c r="ES10" s="31" t="e">
        <f t="shared" si="26"/>
        <v>#N/A</v>
      </c>
      <c r="ET10" s="31" t="e">
        <f t="shared" si="26"/>
        <v>#N/A</v>
      </c>
      <c r="EU10" s="31" t="e">
        <f t="shared" si="26"/>
        <v>#N/A</v>
      </c>
      <c r="EV10" s="31" t="e">
        <f t="shared" si="26"/>
        <v>#N/A</v>
      </c>
      <c r="EW10" s="31" t="e">
        <f t="shared" si="26"/>
        <v>#N/A</v>
      </c>
      <c r="EX10" s="31" t="e">
        <f t="shared" si="26"/>
        <v>#N/A</v>
      </c>
      <c r="EY10" s="31" t="e">
        <f t="shared" si="26"/>
        <v>#N/A</v>
      </c>
      <c r="EZ10" s="31" t="e">
        <f t="shared" si="26"/>
        <v>#N/A</v>
      </c>
      <c r="FA10" s="31" t="e">
        <f t="shared" si="26"/>
        <v>#N/A</v>
      </c>
      <c r="FB10" s="31" t="e">
        <f t="shared" si="26"/>
        <v>#N/A</v>
      </c>
      <c r="FC10" s="31" t="e">
        <f t="shared" si="26"/>
        <v>#N/A</v>
      </c>
      <c r="FD10" s="31" t="e">
        <f t="shared" si="26"/>
        <v>#N/A</v>
      </c>
      <c r="FE10" s="31" t="e">
        <f t="shared" si="26"/>
        <v>#N/A</v>
      </c>
      <c r="FF10" s="31" t="e">
        <f t="shared" si="26"/>
        <v>#N/A</v>
      </c>
      <c r="FG10" s="31" t="e">
        <f t="shared" si="26"/>
        <v>#N/A</v>
      </c>
      <c r="FH10" s="31" t="e">
        <f t="shared" si="26"/>
        <v>#N/A</v>
      </c>
      <c r="FI10" s="31" t="e">
        <f t="shared" si="26"/>
        <v>#N/A</v>
      </c>
      <c r="FJ10" s="31" t="e">
        <f t="shared" si="26"/>
        <v>#N/A</v>
      </c>
      <c r="FK10" s="31" t="e">
        <f t="shared" si="26"/>
        <v>#N/A</v>
      </c>
      <c r="FL10" s="31" t="e">
        <f t="shared" si="26"/>
        <v>#N/A</v>
      </c>
      <c r="FM10" s="31" t="e">
        <f t="shared" si="26"/>
        <v>#N/A</v>
      </c>
      <c r="FN10" s="31" t="e">
        <f t="shared" si="26"/>
        <v>#N/A</v>
      </c>
      <c r="FO10" s="31" t="e">
        <f t="shared" si="26"/>
        <v>#N/A</v>
      </c>
      <c r="FP10" s="31" t="e">
        <f t="shared" si="26"/>
        <v>#N/A</v>
      </c>
      <c r="FQ10" s="31" t="e">
        <f t="shared" si="26"/>
        <v>#N/A</v>
      </c>
      <c r="FR10" s="31" t="e">
        <f t="shared" si="26"/>
        <v>#N/A</v>
      </c>
      <c r="FS10" s="31" t="e">
        <f t="shared" si="26"/>
        <v>#N/A</v>
      </c>
      <c r="FT10" s="31" t="e">
        <f t="shared" si="26"/>
        <v>#N/A</v>
      </c>
      <c r="FU10" s="31" t="e">
        <f t="shared" si="26"/>
        <v>#N/A</v>
      </c>
      <c r="FV10" s="31" t="e">
        <f t="shared" si="26"/>
        <v>#N/A</v>
      </c>
      <c r="FW10" s="31" t="e">
        <f t="shared" si="26"/>
        <v>#N/A</v>
      </c>
      <c r="FX10" s="31" t="e">
        <f t="shared" si="26"/>
        <v>#N/A</v>
      </c>
      <c r="FY10" s="31" t="e">
        <f t="shared" si="26"/>
        <v>#N/A</v>
      </c>
      <c r="FZ10" s="31" t="e">
        <f t="shared" si="26"/>
        <v>#N/A</v>
      </c>
      <c r="GA10" s="31" t="e">
        <f t="shared" si="26"/>
        <v>#N/A</v>
      </c>
      <c r="GB10" s="31" t="e">
        <f t="shared" si="26"/>
        <v>#N/A</v>
      </c>
      <c r="GC10" s="31" t="e">
        <f t="shared" si="26"/>
        <v>#N/A</v>
      </c>
      <c r="GD10" s="31" t="e">
        <f t="shared" si="26"/>
        <v>#N/A</v>
      </c>
      <c r="GE10" s="31" t="e">
        <f t="shared" si="26"/>
        <v>#N/A</v>
      </c>
      <c r="GF10" s="31" t="e">
        <f t="shared" si="26"/>
        <v>#N/A</v>
      </c>
      <c r="GG10" s="31" t="e">
        <f t="shared" si="26"/>
        <v>#N/A</v>
      </c>
      <c r="GH10" s="31" t="e">
        <f t="shared" si="26"/>
        <v>#N/A</v>
      </c>
      <c r="GI10" s="31" t="e">
        <f t="shared" si="26"/>
        <v>#N/A</v>
      </c>
      <c r="GJ10" s="31" t="e">
        <f t="shared" si="26"/>
        <v>#N/A</v>
      </c>
      <c r="GK10" s="31" t="e">
        <f t="shared" si="26"/>
        <v>#N/A</v>
      </c>
      <c r="GL10" s="31" t="e">
        <f t="shared" si="26"/>
        <v>#N/A</v>
      </c>
      <c r="GM10" s="31" t="e">
        <f t="shared" si="26"/>
        <v>#N/A</v>
      </c>
      <c r="GN10" s="31" t="e">
        <f t="shared" si="26"/>
        <v>#N/A</v>
      </c>
      <c r="GO10" s="31" t="e">
        <f t="shared" si="26"/>
        <v>#N/A</v>
      </c>
      <c r="GP10" s="31" t="e">
        <f t="shared" ref="GP10:IQ10" si="27">GO10-BR10</f>
        <v>#N/A</v>
      </c>
      <c r="GQ10" s="31" t="e">
        <f t="shared" si="27"/>
        <v>#N/A</v>
      </c>
      <c r="GR10" s="31" t="e">
        <f t="shared" si="27"/>
        <v>#N/A</v>
      </c>
      <c r="GS10" s="31" t="e">
        <f t="shared" si="27"/>
        <v>#N/A</v>
      </c>
      <c r="GT10" s="31" t="e">
        <f t="shared" si="27"/>
        <v>#N/A</v>
      </c>
      <c r="GU10" s="31" t="e">
        <f t="shared" si="27"/>
        <v>#N/A</v>
      </c>
      <c r="GV10" s="31" t="e">
        <f t="shared" si="27"/>
        <v>#N/A</v>
      </c>
      <c r="GW10" s="31" t="e">
        <f t="shared" si="27"/>
        <v>#N/A</v>
      </c>
      <c r="GX10" s="31" t="e">
        <f t="shared" si="27"/>
        <v>#N/A</v>
      </c>
      <c r="GY10" s="31" t="e">
        <f t="shared" si="27"/>
        <v>#N/A</v>
      </c>
      <c r="GZ10" s="31" t="e">
        <f t="shared" si="27"/>
        <v>#N/A</v>
      </c>
      <c r="HA10" s="31" t="e">
        <f t="shared" si="27"/>
        <v>#N/A</v>
      </c>
      <c r="HB10" s="31" t="e">
        <f t="shared" si="27"/>
        <v>#N/A</v>
      </c>
      <c r="HC10" s="31" t="e">
        <f t="shared" si="27"/>
        <v>#N/A</v>
      </c>
      <c r="HD10" s="31" t="e">
        <f t="shared" si="27"/>
        <v>#N/A</v>
      </c>
      <c r="HE10" s="31" t="e">
        <f t="shared" si="27"/>
        <v>#N/A</v>
      </c>
      <c r="HF10" s="31" t="e">
        <f t="shared" si="27"/>
        <v>#N/A</v>
      </c>
      <c r="HG10" s="31" t="e">
        <f t="shared" si="27"/>
        <v>#N/A</v>
      </c>
      <c r="HH10" s="31" t="e">
        <f t="shared" si="27"/>
        <v>#N/A</v>
      </c>
      <c r="HI10" s="31" t="e">
        <f t="shared" si="27"/>
        <v>#N/A</v>
      </c>
      <c r="HJ10" s="31" t="e">
        <f t="shared" si="27"/>
        <v>#N/A</v>
      </c>
      <c r="HK10" s="31" t="e">
        <f t="shared" si="27"/>
        <v>#N/A</v>
      </c>
      <c r="HL10" s="31" t="e">
        <f t="shared" si="27"/>
        <v>#N/A</v>
      </c>
      <c r="HM10" s="31" t="e">
        <f t="shared" si="27"/>
        <v>#N/A</v>
      </c>
      <c r="HN10" s="31" t="e">
        <f t="shared" si="27"/>
        <v>#N/A</v>
      </c>
      <c r="HO10" s="31" t="e">
        <f t="shared" si="27"/>
        <v>#N/A</v>
      </c>
      <c r="HP10" s="31" t="e">
        <f t="shared" si="27"/>
        <v>#N/A</v>
      </c>
      <c r="HQ10" s="31" t="e">
        <f t="shared" si="27"/>
        <v>#N/A</v>
      </c>
      <c r="HR10" s="31" t="e">
        <f t="shared" si="27"/>
        <v>#N/A</v>
      </c>
      <c r="HS10" s="31" t="e">
        <f t="shared" si="27"/>
        <v>#N/A</v>
      </c>
      <c r="HT10" s="31" t="e">
        <f t="shared" si="27"/>
        <v>#N/A</v>
      </c>
      <c r="HU10" s="31" t="e">
        <f t="shared" si="27"/>
        <v>#N/A</v>
      </c>
      <c r="HV10" s="31" t="e">
        <f t="shared" si="27"/>
        <v>#N/A</v>
      </c>
      <c r="HW10" s="31" t="e">
        <f t="shared" si="27"/>
        <v>#N/A</v>
      </c>
      <c r="HX10" s="31" t="e">
        <f t="shared" si="27"/>
        <v>#N/A</v>
      </c>
      <c r="HY10" s="31" t="e">
        <f t="shared" si="27"/>
        <v>#N/A</v>
      </c>
      <c r="HZ10" s="31" t="e">
        <f t="shared" si="27"/>
        <v>#N/A</v>
      </c>
      <c r="IA10" s="31" t="e">
        <f t="shared" si="27"/>
        <v>#N/A</v>
      </c>
      <c r="IB10" s="31" t="e">
        <f t="shared" si="27"/>
        <v>#N/A</v>
      </c>
      <c r="IC10" s="31" t="e">
        <f t="shared" si="27"/>
        <v>#N/A</v>
      </c>
      <c r="ID10" s="31" t="e">
        <f t="shared" si="27"/>
        <v>#N/A</v>
      </c>
      <c r="IE10" s="31" t="e">
        <f t="shared" si="27"/>
        <v>#N/A</v>
      </c>
      <c r="IF10" s="31" t="e">
        <f t="shared" si="27"/>
        <v>#N/A</v>
      </c>
      <c r="IG10" s="31" t="e">
        <f t="shared" si="27"/>
        <v>#N/A</v>
      </c>
      <c r="IH10" s="31" t="e">
        <f t="shared" si="27"/>
        <v>#N/A</v>
      </c>
      <c r="II10" s="31" t="e">
        <f t="shared" si="27"/>
        <v>#N/A</v>
      </c>
      <c r="IJ10" s="31" t="e">
        <f t="shared" si="27"/>
        <v>#N/A</v>
      </c>
      <c r="IK10" s="31" t="e">
        <f t="shared" si="27"/>
        <v>#N/A</v>
      </c>
      <c r="IL10" s="31" t="e">
        <f t="shared" si="27"/>
        <v>#N/A</v>
      </c>
      <c r="IM10" s="31" t="e">
        <f t="shared" si="27"/>
        <v>#N/A</v>
      </c>
      <c r="IN10" s="31" t="e">
        <f t="shared" si="27"/>
        <v>#N/A</v>
      </c>
      <c r="IO10" s="31" t="e">
        <f t="shared" si="27"/>
        <v>#N/A</v>
      </c>
      <c r="IP10" s="31" t="e">
        <f t="shared" si="27"/>
        <v>#N/A</v>
      </c>
      <c r="IQ10" s="31" t="e">
        <f t="shared" si="27"/>
        <v>#N/A</v>
      </c>
      <c r="IR10" s="31" t="e">
        <f t="shared" si="13"/>
        <v>#N/A</v>
      </c>
    </row>
    <row r="11" spans="1:252" ht="20" customHeight="1" thickBot="1" x14ac:dyDescent="0.25">
      <c r="B11" s="30">
        <f t="shared" si="14"/>
        <v>9</v>
      </c>
      <c r="C11" s="30" t="str">
        <f>Summary!AI11</f>
        <v/>
      </c>
      <c r="D11" s="31" t="e">
        <f>VLOOKUP(C11,Summary!$B$3:$C$13,2,FALSE)</f>
        <v>#N/A</v>
      </c>
      <c r="E11" s="31">
        <f>VLOOKUP(E2,'Payment Schedule'!$BG$5:$BK$125,5,FALSE)</f>
        <v>0</v>
      </c>
      <c r="F11" s="31">
        <f>VLOOKUP(F2,'Payment Schedule'!$BG$5:$BK$125,5,FALSE)</f>
        <v>0</v>
      </c>
      <c r="G11" s="31">
        <f>VLOOKUP(G2,'Payment Schedule'!$BG$5:$BK$125,5,FALSE)</f>
        <v>0</v>
      </c>
      <c r="H11" s="31">
        <f>VLOOKUP(H2,'Payment Schedule'!$BG$5:$BK$125,5,FALSE)</f>
        <v>0</v>
      </c>
      <c r="I11" s="31">
        <f>VLOOKUP(I2,'Payment Schedule'!$BG$5:$BK$125,5,FALSE)</f>
        <v>0</v>
      </c>
      <c r="J11" s="31">
        <f>VLOOKUP(J2,'Payment Schedule'!$BG$5:$BK$125,5,FALSE)</f>
        <v>0</v>
      </c>
      <c r="K11" s="31">
        <f>VLOOKUP(K2,'Payment Schedule'!$BG$5:$BK$125,5,FALSE)</f>
        <v>0</v>
      </c>
      <c r="L11" s="31">
        <f>VLOOKUP(L2,'Payment Schedule'!$BG$5:$BK$125,5,FALSE)</f>
        <v>0</v>
      </c>
      <c r="M11" s="31">
        <f>VLOOKUP(M2,'Payment Schedule'!$BG$5:$BK$125,5,FALSE)</f>
        <v>0</v>
      </c>
      <c r="N11" s="31">
        <f>VLOOKUP(N2,'Payment Schedule'!$BG$5:$BK$125,5,FALSE)</f>
        <v>0</v>
      </c>
      <c r="O11" s="31">
        <f>VLOOKUP(O2,'Payment Schedule'!$BG$5:$BK$125,5,FALSE)</f>
        <v>0</v>
      </c>
      <c r="P11" s="31">
        <f>VLOOKUP(P2,'Payment Schedule'!$BG$5:$BK$125,5,FALSE)</f>
        <v>0</v>
      </c>
      <c r="Q11" s="31">
        <f>VLOOKUP(Q2,'Payment Schedule'!$BG$5:$BK$125,5,FALSE)</f>
        <v>0</v>
      </c>
      <c r="R11" s="31">
        <f>VLOOKUP(R2,'Payment Schedule'!$BG$5:$BK$125,5,FALSE)</f>
        <v>0</v>
      </c>
      <c r="S11" s="31">
        <f>VLOOKUP(S2,'Payment Schedule'!$BG$5:$BK$125,5,FALSE)</f>
        <v>0</v>
      </c>
      <c r="T11" s="31">
        <f>VLOOKUP(T2,'Payment Schedule'!$BG$5:$BK$125,5,FALSE)</f>
        <v>0</v>
      </c>
      <c r="U11" s="31">
        <f>VLOOKUP(U2,'Payment Schedule'!$BG$5:$BK$125,5,FALSE)</f>
        <v>0</v>
      </c>
      <c r="V11" s="31">
        <f>VLOOKUP(V2,'Payment Schedule'!$BG$5:$BK$125,5,FALSE)</f>
        <v>0</v>
      </c>
      <c r="W11" s="31">
        <f>VLOOKUP(W2,'Payment Schedule'!$BG$5:$BK$125,5,FALSE)</f>
        <v>0</v>
      </c>
      <c r="X11" s="31">
        <f>VLOOKUP(X2,'Payment Schedule'!$BG$5:$BK$125,5,FALSE)</f>
        <v>0</v>
      </c>
      <c r="Y11" s="31">
        <f>VLOOKUP(Y2,'Payment Schedule'!$BG$5:$BK$125,5,FALSE)</f>
        <v>0</v>
      </c>
      <c r="Z11" s="31">
        <f>VLOOKUP(Z2,'Payment Schedule'!$BG$5:$BK$125,5,FALSE)</f>
        <v>0</v>
      </c>
      <c r="AA11" s="31">
        <f>VLOOKUP(AA2,'Payment Schedule'!$BG$5:$BK$125,5,FALSE)</f>
        <v>0</v>
      </c>
      <c r="AB11" s="31">
        <f>VLOOKUP(AB2,'Payment Schedule'!$BG$5:$BK$125,5,FALSE)</f>
        <v>0</v>
      </c>
      <c r="AC11" s="31">
        <f>VLOOKUP(AC2,'Payment Schedule'!$BG$5:$BK$125,5,FALSE)</f>
        <v>0</v>
      </c>
      <c r="AD11" s="31">
        <f>VLOOKUP(AD2,'Payment Schedule'!$BG$5:$BK$125,5,FALSE)</f>
        <v>0</v>
      </c>
      <c r="AE11" s="31">
        <f>VLOOKUP(AE2,'Payment Schedule'!$BG$5:$BK$125,5,FALSE)</f>
        <v>0</v>
      </c>
      <c r="AF11" s="31">
        <f>VLOOKUP(AF2,'Payment Schedule'!$BG$5:$BK$125,5,FALSE)</f>
        <v>0</v>
      </c>
      <c r="AG11" s="31">
        <f>VLOOKUP(AG2,'Payment Schedule'!$BG$5:$BK$125,5,FALSE)</f>
        <v>0</v>
      </c>
      <c r="AH11" s="31">
        <f>VLOOKUP(AH2,'Payment Schedule'!$BG$5:$BK$125,5,FALSE)</f>
        <v>0</v>
      </c>
      <c r="AI11" s="31">
        <f>VLOOKUP(AI2,'Payment Schedule'!$BG$5:$BK$125,5,FALSE)</f>
        <v>0</v>
      </c>
      <c r="AJ11" s="31">
        <f>VLOOKUP(AJ2,'Payment Schedule'!$BG$5:$BK$125,5,FALSE)</f>
        <v>0</v>
      </c>
      <c r="AK11" s="31">
        <f>VLOOKUP(AK2,'Payment Schedule'!$BG$5:$BK$125,5,FALSE)</f>
        <v>0</v>
      </c>
      <c r="AL11" s="31">
        <f>VLOOKUP(AL2,'Payment Schedule'!$BG$5:$BK$125,5,FALSE)</f>
        <v>0</v>
      </c>
      <c r="AM11" s="31">
        <f>VLOOKUP(AM2,'Payment Schedule'!$BG$5:$BK$125,5,FALSE)</f>
        <v>0</v>
      </c>
      <c r="AN11" s="31">
        <f>VLOOKUP(AN2,'Payment Schedule'!$BG$5:$BK$125,5,FALSE)</f>
        <v>0</v>
      </c>
      <c r="AO11" s="31">
        <f>VLOOKUP(AO2,'Payment Schedule'!$BG$5:$BK$125,5,FALSE)</f>
        <v>0</v>
      </c>
      <c r="AP11" s="31">
        <f>VLOOKUP(AP2,'Payment Schedule'!$BG$5:$BK$125,5,FALSE)</f>
        <v>0</v>
      </c>
      <c r="AQ11" s="31">
        <f>VLOOKUP(AQ2,'Payment Schedule'!$BG$5:$BK$125,5,FALSE)</f>
        <v>0</v>
      </c>
      <c r="AR11" s="31">
        <f>VLOOKUP(AR2,'Payment Schedule'!$BG$5:$BK$125,5,FALSE)</f>
        <v>0</v>
      </c>
      <c r="AS11" s="31">
        <f>VLOOKUP(AS2,'Payment Schedule'!$BG$5:$BK$125,5,FALSE)</f>
        <v>0</v>
      </c>
      <c r="AT11" s="31">
        <f>VLOOKUP(AT2,'Payment Schedule'!$BG$5:$BK$125,5,FALSE)</f>
        <v>0</v>
      </c>
      <c r="AU11" s="31">
        <f>VLOOKUP(AU2,'Payment Schedule'!$BG$5:$BK$125,5,FALSE)</f>
        <v>0</v>
      </c>
      <c r="AV11" s="31">
        <f>VLOOKUP(AV2,'Payment Schedule'!$BG$5:$BK$125,5,FALSE)</f>
        <v>0</v>
      </c>
      <c r="AW11" s="31">
        <f>VLOOKUP(AW2,'Payment Schedule'!$BG$5:$BK$125,5,FALSE)</f>
        <v>0</v>
      </c>
      <c r="AX11" s="31">
        <f>VLOOKUP(AX2,'Payment Schedule'!$BG$5:$BK$125,5,FALSE)</f>
        <v>0</v>
      </c>
      <c r="AY11" s="31">
        <f>VLOOKUP(AY2,'Payment Schedule'!$BG$5:$BK$125,5,FALSE)</f>
        <v>0</v>
      </c>
      <c r="AZ11" s="31">
        <f>VLOOKUP(AZ2,'Payment Schedule'!$BG$5:$BK$125,5,FALSE)</f>
        <v>0</v>
      </c>
      <c r="BA11" s="31">
        <f>VLOOKUP(BA2,'Payment Schedule'!$BG$5:$BK$125,5,FALSE)</f>
        <v>0</v>
      </c>
      <c r="BB11" s="31">
        <f>VLOOKUP(BB2,'Payment Schedule'!$BG$5:$BK$125,5,FALSE)</f>
        <v>0</v>
      </c>
      <c r="BC11" s="31">
        <f>VLOOKUP(BC2,'Payment Schedule'!$BG$5:$BK$125,5,FALSE)</f>
        <v>0</v>
      </c>
      <c r="BD11" s="31">
        <f>VLOOKUP(BD2,'Payment Schedule'!$BG$5:$BK$125,5,FALSE)</f>
        <v>0</v>
      </c>
      <c r="BE11" s="31">
        <f>VLOOKUP(BE2,'Payment Schedule'!$BG$5:$BK$125,5,FALSE)</f>
        <v>0</v>
      </c>
      <c r="BF11" s="31">
        <f>VLOOKUP(BF2,'Payment Schedule'!$BG$5:$BK$125,5,FALSE)</f>
        <v>0</v>
      </c>
      <c r="BG11" s="31">
        <f>VLOOKUP(BG2,'Payment Schedule'!$BG$5:$BK$125,5,FALSE)</f>
        <v>0</v>
      </c>
      <c r="BH11" s="31">
        <f>VLOOKUP(BH2,'Payment Schedule'!$BG$5:$BK$125,5,FALSE)</f>
        <v>0</v>
      </c>
      <c r="BI11" s="31">
        <f>VLOOKUP(BI2,'Payment Schedule'!$BG$5:$BK$125,5,FALSE)</f>
        <v>0</v>
      </c>
      <c r="BJ11" s="31">
        <f>VLOOKUP(BJ2,'Payment Schedule'!$BG$5:$BK$125,5,FALSE)</f>
        <v>0</v>
      </c>
      <c r="BK11" s="31">
        <f>VLOOKUP(BK2,'Payment Schedule'!$BG$5:$BK$125,5,FALSE)</f>
        <v>0</v>
      </c>
      <c r="BL11" s="31">
        <f>VLOOKUP(BL2,'Payment Schedule'!$BG$5:$BK$125,5,FALSE)</f>
        <v>0</v>
      </c>
      <c r="BM11" s="31">
        <f>VLOOKUP(BM2,'Payment Schedule'!$BG$5:$BK$125,5,FALSE)</f>
        <v>0</v>
      </c>
      <c r="BN11" s="31">
        <f>VLOOKUP(BN2,'Payment Schedule'!$BG$5:$BK$125,5,FALSE)</f>
        <v>0</v>
      </c>
      <c r="BO11" s="31">
        <f>VLOOKUP(BO2,'Payment Schedule'!$BG$5:$BK$125,5,FALSE)</f>
        <v>0</v>
      </c>
      <c r="BP11" s="31">
        <f>VLOOKUP(BP2,'Payment Schedule'!$BG$5:$BK$125,5,FALSE)</f>
        <v>0</v>
      </c>
      <c r="BQ11" s="31">
        <f>VLOOKUP(BQ2,'Payment Schedule'!$BG$5:$BK$125,5,FALSE)</f>
        <v>0</v>
      </c>
      <c r="BR11" s="31">
        <f>VLOOKUP(BR2,'Payment Schedule'!$BG$5:$BK$125,5,FALSE)</f>
        <v>0</v>
      </c>
      <c r="BS11" s="31">
        <f>VLOOKUP(BS2,'Payment Schedule'!$BG$5:$BK$125,5,FALSE)</f>
        <v>0</v>
      </c>
      <c r="BT11" s="31">
        <f>VLOOKUP(BT2,'Payment Schedule'!$BG$5:$BK$125,5,FALSE)</f>
        <v>0</v>
      </c>
      <c r="BU11" s="31">
        <f>VLOOKUP(BU2,'Payment Schedule'!$BG$5:$BK$125,5,FALSE)</f>
        <v>0</v>
      </c>
      <c r="BV11" s="31">
        <f>VLOOKUP(BV2,'Payment Schedule'!$BG$5:$BK$125,5,FALSE)</f>
        <v>0</v>
      </c>
      <c r="BW11" s="31">
        <f>VLOOKUP(BW2,'Payment Schedule'!$BG$5:$BK$125,5,FALSE)</f>
        <v>0</v>
      </c>
      <c r="BX11" s="31">
        <f>VLOOKUP(BX2,'Payment Schedule'!$BG$5:$BK$125,5,FALSE)</f>
        <v>0</v>
      </c>
      <c r="BY11" s="31">
        <f>VLOOKUP(BY2,'Payment Schedule'!$BG$5:$BK$125,5,FALSE)</f>
        <v>0</v>
      </c>
      <c r="BZ11" s="31">
        <f>VLOOKUP(BZ2,'Payment Schedule'!$BG$5:$BK$125,5,FALSE)</f>
        <v>0</v>
      </c>
      <c r="CA11" s="31">
        <f>VLOOKUP(CA2,'Payment Schedule'!$BG$5:$BK$125,5,FALSE)</f>
        <v>0</v>
      </c>
      <c r="CB11" s="31">
        <f>VLOOKUP(CB2,'Payment Schedule'!$BG$5:$BK$125,5,FALSE)</f>
        <v>0</v>
      </c>
      <c r="CC11" s="31">
        <f>VLOOKUP(CC2,'Payment Schedule'!$BG$5:$BK$125,5,FALSE)</f>
        <v>0</v>
      </c>
      <c r="CD11" s="31">
        <f>VLOOKUP(CD2,'Payment Schedule'!$BG$5:$BK$125,5,FALSE)</f>
        <v>0</v>
      </c>
      <c r="CE11" s="31">
        <f>VLOOKUP(CE2,'Payment Schedule'!$BG$5:$BK$125,5,FALSE)</f>
        <v>0</v>
      </c>
      <c r="CF11" s="31">
        <f>VLOOKUP(CF2,'Payment Schedule'!$BG$5:$BK$125,5,FALSE)</f>
        <v>0</v>
      </c>
      <c r="CG11" s="31">
        <f>VLOOKUP(CG2,'Payment Schedule'!$BG$5:$BK$125,5,FALSE)</f>
        <v>0</v>
      </c>
      <c r="CH11" s="31">
        <f>VLOOKUP(CH2,'Payment Schedule'!$BG$5:$BK$125,5,FALSE)</f>
        <v>0</v>
      </c>
      <c r="CI11" s="31">
        <f>VLOOKUP(CI2,'Payment Schedule'!$BG$5:$BK$125,5,FALSE)</f>
        <v>0</v>
      </c>
      <c r="CJ11" s="31">
        <f>VLOOKUP(CJ2,'Payment Schedule'!$BG$5:$BK$125,5,FALSE)</f>
        <v>0</v>
      </c>
      <c r="CK11" s="31">
        <f>VLOOKUP(CK2,'Payment Schedule'!$BG$5:$BK$125,5,FALSE)</f>
        <v>0</v>
      </c>
      <c r="CL11" s="31">
        <f>VLOOKUP(CL2,'Payment Schedule'!$BG$5:$BK$125,5,FALSE)</f>
        <v>0</v>
      </c>
      <c r="CM11" s="31">
        <f>VLOOKUP(CM2,'Payment Schedule'!$BG$5:$BK$125,5,FALSE)</f>
        <v>0</v>
      </c>
      <c r="CN11" s="31">
        <f>VLOOKUP(CN2,'Payment Schedule'!$BG$5:$BK$125,5,FALSE)</f>
        <v>0</v>
      </c>
      <c r="CO11" s="31">
        <f>VLOOKUP(CO2,'Payment Schedule'!$BG$5:$BK$125,5,FALSE)</f>
        <v>0</v>
      </c>
      <c r="CP11" s="31">
        <f>VLOOKUP(CP2,'Payment Schedule'!$BG$5:$BK$125,5,FALSE)</f>
        <v>0</v>
      </c>
      <c r="CQ11" s="31">
        <f>VLOOKUP(CQ2,'Payment Schedule'!$BG$5:$BK$125,5,FALSE)</f>
        <v>0</v>
      </c>
      <c r="CR11" s="31">
        <f>VLOOKUP(CR2,'Payment Schedule'!$BG$5:$BK$125,5,FALSE)</f>
        <v>0</v>
      </c>
      <c r="CS11" s="31">
        <f>VLOOKUP(CS2,'Payment Schedule'!$BG$5:$BK$125,5,FALSE)</f>
        <v>0</v>
      </c>
      <c r="CT11" s="31">
        <f>VLOOKUP(CT2,'Payment Schedule'!$BG$5:$BK$125,5,FALSE)</f>
        <v>0</v>
      </c>
      <c r="CU11" s="31">
        <f>VLOOKUP(CU2,'Payment Schedule'!$BG$5:$BK$125,5,FALSE)</f>
        <v>0</v>
      </c>
      <c r="CV11" s="31">
        <f>VLOOKUP(CV2,'Payment Schedule'!$BG$5:$BK$125,5,FALSE)</f>
        <v>0</v>
      </c>
      <c r="CW11" s="31">
        <f>VLOOKUP(CW2,'Payment Schedule'!$BG$5:$BK$125,5,FALSE)</f>
        <v>0</v>
      </c>
      <c r="CX11" s="31">
        <f>VLOOKUP(CX2,'Payment Schedule'!$BG$5:$BK$125,5,FALSE)</f>
        <v>0</v>
      </c>
      <c r="CY11" s="31">
        <f>VLOOKUP(CY2,'Payment Schedule'!$BG$5:$BK$125,5,FALSE)</f>
        <v>0</v>
      </c>
      <c r="CZ11" s="31">
        <f>VLOOKUP(CZ2,'Payment Schedule'!$BG$5:$BK$125,5,FALSE)</f>
        <v>0</v>
      </c>
      <c r="DA11" s="31">
        <f>VLOOKUP(DA2,'Payment Schedule'!$BG$5:$BK$125,5,FALSE)</f>
        <v>0</v>
      </c>
      <c r="DB11" s="31">
        <f>VLOOKUP(DB2,'Payment Schedule'!$BG$5:$BK$125,5,FALSE)</f>
        <v>0</v>
      </c>
      <c r="DC11" s="31">
        <f>VLOOKUP(DC2,'Payment Schedule'!$BG$5:$BK$125,5,FALSE)</f>
        <v>0</v>
      </c>
      <c r="DD11" s="31">
        <f>VLOOKUP(DD2,'Payment Schedule'!$BG$5:$BK$125,5,FALSE)</f>
        <v>0</v>
      </c>
      <c r="DE11" s="31">
        <f>VLOOKUP(DE2,'Payment Schedule'!$BG$5:$BK$125,5,FALSE)</f>
        <v>0</v>
      </c>
      <c r="DF11" s="31">
        <f>VLOOKUP(DF2,'Payment Schedule'!$BG$5:$BK$125,5,FALSE)</f>
        <v>0</v>
      </c>
      <c r="DG11" s="31">
        <f>VLOOKUP(DG2,'Payment Schedule'!$BG$5:$BK$125,5,FALSE)</f>
        <v>0</v>
      </c>
      <c r="DH11" s="31">
        <f>VLOOKUP(DH2,'Payment Schedule'!$BG$5:$BK$125,5,FALSE)</f>
        <v>0</v>
      </c>
      <c r="DI11" s="31">
        <f>VLOOKUP(DI2,'Payment Schedule'!$BG$5:$BK$125,5,FALSE)</f>
        <v>0</v>
      </c>
      <c r="DJ11" s="31">
        <f>VLOOKUP(DJ2,'Payment Schedule'!$BG$5:$BK$125,5,FALSE)</f>
        <v>0</v>
      </c>
      <c r="DK11" s="31">
        <f>VLOOKUP(DK2,'Payment Schedule'!$BG$5:$BK$125,5,FALSE)</f>
        <v>0</v>
      </c>
      <c r="DL11" s="31">
        <f>VLOOKUP(DL2,'Payment Schedule'!$BG$5:$BK$125,5,FALSE)</f>
        <v>0</v>
      </c>
      <c r="DM11" s="31">
        <f>VLOOKUP(DM2,'Payment Schedule'!$BG$5:$BK$125,5,FALSE)</f>
        <v>0</v>
      </c>
      <c r="DN11" s="31">
        <f>VLOOKUP(DN2,'Payment Schedule'!$BG$5:$BK$125,5,FALSE)</f>
        <v>0</v>
      </c>
      <c r="DO11" s="31">
        <f>VLOOKUP(DO2,'Payment Schedule'!$BG$5:$BK$125,5,FALSE)</f>
        <v>0</v>
      </c>
      <c r="DP11" s="31">
        <f>VLOOKUP(DP2,'Payment Schedule'!$BG$5:$BK$125,5,FALSE)</f>
        <v>0</v>
      </c>
      <c r="DQ11" s="31">
        <f>VLOOKUP(DQ2,'Payment Schedule'!$BG$5:$BK$125,5,FALSE)</f>
        <v>0</v>
      </c>
      <c r="DR11" s="31">
        <f>VLOOKUP(DR2,'Payment Schedule'!$BG$5:$BK$125,5,FALSE)</f>
        <v>0</v>
      </c>
      <c r="DS11" s="31">
        <f>VLOOKUP(DS2,'Payment Schedule'!$BG$5:$BK$125,5,FALSE)</f>
        <v>0</v>
      </c>
      <c r="DT11" s="31">
        <f>VLOOKUP(DT2,'Payment Schedule'!$BG$5:$BK$125,5,FALSE)</f>
        <v>0</v>
      </c>
      <c r="DU11" s="31" t="e">
        <f t="shared" si="8"/>
        <v>#N/A</v>
      </c>
      <c r="DY11" s="30">
        <f t="shared" si="15"/>
        <v>9</v>
      </c>
      <c r="DZ11" s="30" t="str">
        <f t="shared" si="9"/>
        <v/>
      </c>
      <c r="EA11" s="31" t="e">
        <f t="shared" si="10"/>
        <v>#N/A</v>
      </c>
      <c r="EB11" s="31" t="e">
        <f t="shared" si="4"/>
        <v>#N/A</v>
      </c>
      <c r="EC11" s="31" t="e">
        <f t="shared" si="5"/>
        <v>#N/A</v>
      </c>
      <c r="ED11" s="31" t="e">
        <f t="shared" ref="ED11:GO11" si="28">EC11-F11</f>
        <v>#N/A</v>
      </c>
      <c r="EE11" s="31" t="e">
        <f t="shared" si="28"/>
        <v>#N/A</v>
      </c>
      <c r="EF11" s="31" t="e">
        <f t="shared" si="28"/>
        <v>#N/A</v>
      </c>
      <c r="EG11" s="31" t="e">
        <f t="shared" si="28"/>
        <v>#N/A</v>
      </c>
      <c r="EH11" s="31" t="e">
        <f t="shared" si="28"/>
        <v>#N/A</v>
      </c>
      <c r="EI11" s="31" t="e">
        <f t="shared" si="28"/>
        <v>#N/A</v>
      </c>
      <c r="EJ11" s="31" t="e">
        <f t="shared" si="28"/>
        <v>#N/A</v>
      </c>
      <c r="EK11" s="31" t="e">
        <f t="shared" si="28"/>
        <v>#N/A</v>
      </c>
      <c r="EL11" s="31" t="e">
        <f t="shared" si="28"/>
        <v>#N/A</v>
      </c>
      <c r="EM11" s="31" t="e">
        <f t="shared" si="28"/>
        <v>#N/A</v>
      </c>
      <c r="EN11" s="31" t="e">
        <f t="shared" si="28"/>
        <v>#N/A</v>
      </c>
      <c r="EO11" s="31" t="e">
        <f t="shared" si="28"/>
        <v>#N/A</v>
      </c>
      <c r="EP11" s="31" t="e">
        <f t="shared" si="28"/>
        <v>#N/A</v>
      </c>
      <c r="EQ11" s="31" t="e">
        <f t="shared" si="28"/>
        <v>#N/A</v>
      </c>
      <c r="ER11" s="31" t="e">
        <f t="shared" si="28"/>
        <v>#N/A</v>
      </c>
      <c r="ES11" s="31" t="e">
        <f t="shared" si="28"/>
        <v>#N/A</v>
      </c>
      <c r="ET11" s="31" t="e">
        <f t="shared" si="28"/>
        <v>#N/A</v>
      </c>
      <c r="EU11" s="31" t="e">
        <f t="shared" si="28"/>
        <v>#N/A</v>
      </c>
      <c r="EV11" s="31" t="e">
        <f t="shared" si="28"/>
        <v>#N/A</v>
      </c>
      <c r="EW11" s="31" t="e">
        <f t="shared" si="28"/>
        <v>#N/A</v>
      </c>
      <c r="EX11" s="31" t="e">
        <f t="shared" si="28"/>
        <v>#N/A</v>
      </c>
      <c r="EY11" s="31" t="e">
        <f t="shared" si="28"/>
        <v>#N/A</v>
      </c>
      <c r="EZ11" s="31" t="e">
        <f t="shared" si="28"/>
        <v>#N/A</v>
      </c>
      <c r="FA11" s="31" t="e">
        <f t="shared" si="28"/>
        <v>#N/A</v>
      </c>
      <c r="FB11" s="31" t="e">
        <f t="shared" si="28"/>
        <v>#N/A</v>
      </c>
      <c r="FC11" s="31" t="e">
        <f t="shared" si="28"/>
        <v>#N/A</v>
      </c>
      <c r="FD11" s="31" t="e">
        <f t="shared" si="28"/>
        <v>#N/A</v>
      </c>
      <c r="FE11" s="31" t="e">
        <f t="shared" si="28"/>
        <v>#N/A</v>
      </c>
      <c r="FF11" s="31" t="e">
        <f t="shared" si="28"/>
        <v>#N/A</v>
      </c>
      <c r="FG11" s="31" t="e">
        <f t="shared" si="28"/>
        <v>#N/A</v>
      </c>
      <c r="FH11" s="31" t="e">
        <f t="shared" si="28"/>
        <v>#N/A</v>
      </c>
      <c r="FI11" s="31" t="e">
        <f t="shared" si="28"/>
        <v>#N/A</v>
      </c>
      <c r="FJ11" s="31" t="e">
        <f t="shared" si="28"/>
        <v>#N/A</v>
      </c>
      <c r="FK11" s="31" t="e">
        <f t="shared" si="28"/>
        <v>#N/A</v>
      </c>
      <c r="FL11" s="31" t="e">
        <f t="shared" si="28"/>
        <v>#N/A</v>
      </c>
      <c r="FM11" s="31" t="e">
        <f t="shared" si="28"/>
        <v>#N/A</v>
      </c>
      <c r="FN11" s="31" t="e">
        <f t="shared" si="28"/>
        <v>#N/A</v>
      </c>
      <c r="FO11" s="31" t="e">
        <f t="shared" si="28"/>
        <v>#N/A</v>
      </c>
      <c r="FP11" s="31" t="e">
        <f t="shared" si="28"/>
        <v>#N/A</v>
      </c>
      <c r="FQ11" s="31" t="e">
        <f t="shared" si="28"/>
        <v>#N/A</v>
      </c>
      <c r="FR11" s="31" t="e">
        <f t="shared" si="28"/>
        <v>#N/A</v>
      </c>
      <c r="FS11" s="31" t="e">
        <f t="shared" si="28"/>
        <v>#N/A</v>
      </c>
      <c r="FT11" s="31" t="e">
        <f t="shared" si="28"/>
        <v>#N/A</v>
      </c>
      <c r="FU11" s="31" t="e">
        <f t="shared" si="28"/>
        <v>#N/A</v>
      </c>
      <c r="FV11" s="31" t="e">
        <f t="shared" si="28"/>
        <v>#N/A</v>
      </c>
      <c r="FW11" s="31" t="e">
        <f t="shared" si="28"/>
        <v>#N/A</v>
      </c>
      <c r="FX11" s="31" t="e">
        <f t="shared" si="28"/>
        <v>#N/A</v>
      </c>
      <c r="FY11" s="31" t="e">
        <f t="shared" si="28"/>
        <v>#N/A</v>
      </c>
      <c r="FZ11" s="31" t="e">
        <f t="shared" si="28"/>
        <v>#N/A</v>
      </c>
      <c r="GA11" s="31" t="e">
        <f t="shared" si="28"/>
        <v>#N/A</v>
      </c>
      <c r="GB11" s="31" t="e">
        <f t="shared" si="28"/>
        <v>#N/A</v>
      </c>
      <c r="GC11" s="31" t="e">
        <f t="shared" si="28"/>
        <v>#N/A</v>
      </c>
      <c r="GD11" s="31" t="e">
        <f t="shared" si="28"/>
        <v>#N/A</v>
      </c>
      <c r="GE11" s="31" t="e">
        <f t="shared" si="28"/>
        <v>#N/A</v>
      </c>
      <c r="GF11" s="31" t="e">
        <f t="shared" si="28"/>
        <v>#N/A</v>
      </c>
      <c r="GG11" s="31" t="e">
        <f t="shared" si="28"/>
        <v>#N/A</v>
      </c>
      <c r="GH11" s="31" t="e">
        <f t="shared" si="28"/>
        <v>#N/A</v>
      </c>
      <c r="GI11" s="31" t="e">
        <f t="shared" si="28"/>
        <v>#N/A</v>
      </c>
      <c r="GJ11" s="31" t="e">
        <f t="shared" si="28"/>
        <v>#N/A</v>
      </c>
      <c r="GK11" s="31" t="e">
        <f t="shared" si="28"/>
        <v>#N/A</v>
      </c>
      <c r="GL11" s="31" t="e">
        <f t="shared" si="28"/>
        <v>#N/A</v>
      </c>
      <c r="GM11" s="31" t="e">
        <f t="shared" si="28"/>
        <v>#N/A</v>
      </c>
      <c r="GN11" s="31" t="e">
        <f t="shared" si="28"/>
        <v>#N/A</v>
      </c>
      <c r="GO11" s="31" t="e">
        <f t="shared" si="28"/>
        <v>#N/A</v>
      </c>
      <c r="GP11" s="31" t="e">
        <f t="shared" ref="GP11:IQ11" si="29">GO11-BR11</f>
        <v>#N/A</v>
      </c>
      <c r="GQ11" s="31" t="e">
        <f t="shared" si="29"/>
        <v>#N/A</v>
      </c>
      <c r="GR11" s="31" t="e">
        <f t="shared" si="29"/>
        <v>#N/A</v>
      </c>
      <c r="GS11" s="31" t="e">
        <f t="shared" si="29"/>
        <v>#N/A</v>
      </c>
      <c r="GT11" s="31" t="e">
        <f t="shared" si="29"/>
        <v>#N/A</v>
      </c>
      <c r="GU11" s="31" t="e">
        <f t="shared" si="29"/>
        <v>#N/A</v>
      </c>
      <c r="GV11" s="31" t="e">
        <f t="shared" si="29"/>
        <v>#N/A</v>
      </c>
      <c r="GW11" s="31" t="e">
        <f t="shared" si="29"/>
        <v>#N/A</v>
      </c>
      <c r="GX11" s="31" t="e">
        <f t="shared" si="29"/>
        <v>#N/A</v>
      </c>
      <c r="GY11" s="31" t="e">
        <f t="shared" si="29"/>
        <v>#N/A</v>
      </c>
      <c r="GZ11" s="31" t="e">
        <f t="shared" si="29"/>
        <v>#N/A</v>
      </c>
      <c r="HA11" s="31" t="e">
        <f t="shared" si="29"/>
        <v>#N/A</v>
      </c>
      <c r="HB11" s="31" t="e">
        <f t="shared" si="29"/>
        <v>#N/A</v>
      </c>
      <c r="HC11" s="31" t="e">
        <f t="shared" si="29"/>
        <v>#N/A</v>
      </c>
      <c r="HD11" s="31" t="e">
        <f t="shared" si="29"/>
        <v>#N/A</v>
      </c>
      <c r="HE11" s="31" t="e">
        <f t="shared" si="29"/>
        <v>#N/A</v>
      </c>
      <c r="HF11" s="31" t="e">
        <f t="shared" si="29"/>
        <v>#N/A</v>
      </c>
      <c r="HG11" s="31" t="e">
        <f t="shared" si="29"/>
        <v>#N/A</v>
      </c>
      <c r="HH11" s="31" t="e">
        <f t="shared" si="29"/>
        <v>#N/A</v>
      </c>
      <c r="HI11" s="31" t="e">
        <f t="shared" si="29"/>
        <v>#N/A</v>
      </c>
      <c r="HJ11" s="31" t="e">
        <f t="shared" si="29"/>
        <v>#N/A</v>
      </c>
      <c r="HK11" s="31" t="e">
        <f t="shared" si="29"/>
        <v>#N/A</v>
      </c>
      <c r="HL11" s="31" t="e">
        <f t="shared" si="29"/>
        <v>#N/A</v>
      </c>
      <c r="HM11" s="31" t="e">
        <f t="shared" si="29"/>
        <v>#N/A</v>
      </c>
      <c r="HN11" s="31" t="e">
        <f t="shared" si="29"/>
        <v>#N/A</v>
      </c>
      <c r="HO11" s="31" t="e">
        <f t="shared" si="29"/>
        <v>#N/A</v>
      </c>
      <c r="HP11" s="31" t="e">
        <f t="shared" si="29"/>
        <v>#N/A</v>
      </c>
      <c r="HQ11" s="31" t="e">
        <f t="shared" si="29"/>
        <v>#N/A</v>
      </c>
      <c r="HR11" s="31" t="e">
        <f t="shared" si="29"/>
        <v>#N/A</v>
      </c>
      <c r="HS11" s="31" t="e">
        <f t="shared" si="29"/>
        <v>#N/A</v>
      </c>
      <c r="HT11" s="31" t="e">
        <f t="shared" si="29"/>
        <v>#N/A</v>
      </c>
      <c r="HU11" s="31" t="e">
        <f t="shared" si="29"/>
        <v>#N/A</v>
      </c>
      <c r="HV11" s="31" t="e">
        <f t="shared" si="29"/>
        <v>#N/A</v>
      </c>
      <c r="HW11" s="31" t="e">
        <f t="shared" si="29"/>
        <v>#N/A</v>
      </c>
      <c r="HX11" s="31" t="e">
        <f t="shared" si="29"/>
        <v>#N/A</v>
      </c>
      <c r="HY11" s="31" t="e">
        <f t="shared" si="29"/>
        <v>#N/A</v>
      </c>
      <c r="HZ11" s="31" t="e">
        <f t="shared" si="29"/>
        <v>#N/A</v>
      </c>
      <c r="IA11" s="31" t="e">
        <f t="shared" si="29"/>
        <v>#N/A</v>
      </c>
      <c r="IB11" s="31" t="e">
        <f t="shared" si="29"/>
        <v>#N/A</v>
      </c>
      <c r="IC11" s="31" t="e">
        <f t="shared" si="29"/>
        <v>#N/A</v>
      </c>
      <c r="ID11" s="31" t="e">
        <f t="shared" si="29"/>
        <v>#N/A</v>
      </c>
      <c r="IE11" s="31" t="e">
        <f t="shared" si="29"/>
        <v>#N/A</v>
      </c>
      <c r="IF11" s="31" t="e">
        <f t="shared" si="29"/>
        <v>#N/A</v>
      </c>
      <c r="IG11" s="31" t="e">
        <f t="shared" si="29"/>
        <v>#N/A</v>
      </c>
      <c r="IH11" s="31" t="e">
        <f t="shared" si="29"/>
        <v>#N/A</v>
      </c>
      <c r="II11" s="31" t="e">
        <f t="shared" si="29"/>
        <v>#N/A</v>
      </c>
      <c r="IJ11" s="31" t="e">
        <f t="shared" si="29"/>
        <v>#N/A</v>
      </c>
      <c r="IK11" s="31" t="e">
        <f t="shared" si="29"/>
        <v>#N/A</v>
      </c>
      <c r="IL11" s="31" t="e">
        <f t="shared" si="29"/>
        <v>#N/A</v>
      </c>
      <c r="IM11" s="31" t="e">
        <f t="shared" si="29"/>
        <v>#N/A</v>
      </c>
      <c r="IN11" s="31" t="e">
        <f t="shared" si="29"/>
        <v>#N/A</v>
      </c>
      <c r="IO11" s="31" t="e">
        <f t="shared" si="29"/>
        <v>#N/A</v>
      </c>
      <c r="IP11" s="31" t="e">
        <f t="shared" si="29"/>
        <v>#N/A</v>
      </c>
      <c r="IQ11" s="31" t="e">
        <f t="shared" si="29"/>
        <v>#N/A</v>
      </c>
      <c r="IR11" s="31" t="e">
        <f t="shared" si="13"/>
        <v>#N/A</v>
      </c>
    </row>
    <row r="12" spans="1:252" ht="20" customHeight="1" thickBot="1" x14ac:dyDescent="0.25">
      <c r="B12" s="30">
        <f t="shared" si="14"/>
        <v>10</v>
      </c>
      <c r="C12" s="30" t="str">
        <f>Summary!AI12</f>
        <v/>
      </c>
      <c r="D12" s="31" t="e">
        <f>VLOOKUP(C12,Summary!$B$3:$C$13,2,FALSE)</f>
        <v>#N/A</v>
      </c>
      <c r="E12" s="31">
        <f>VLOOKUP(E2,'Payment Schedule'!$BN$5:$BR$125,5,FALSE)</f>
        <v>0</v>
      </c>
      <c r="F12" s="31">
        <f>VLOOKUP(F2,'Payment Schedule'!$BN$5:$BR$125,5,FALSE)</f>
        <v>0</v>
      </c>
      <c r="G12" s="31">
        <f>VLOOKUP(G2,'Payment Schedule'!$BN$5:$BR$125,5,FALSE)</f>
        <v>0</v>
      </c>
      <c r="H12" s="31">
        <f>VLOOKUP(H2,'Payment Schedule'!$BN$5:$BR$125,5,FALSE)</f>
        <v>0</v>
      </c>
      <c r="I12" s="31">
        <f>VLOOKUP(I2,'Payment Schedule'!$BN$5:$BR$125,5,FALSE)</f>
        <v>0</v>
      </c>
      <c r="J12" s="31">
        <f>VLOOKUP(J2,'Payment Schedule'!$BN$5:$BR$125,5,FALSE)</f>
        <v>0</v>
      </c>
      <c r="K12" s="31">
        <f>VLOOKUP(K2,'Payment Schedule'!$BN$5:$BR$125,5,FALSE)</f>
        <v>0</v>
      </c>
      <c r="L12" s="31">
        <f>VLOOKUP(L2,'Payment Schedule'!$BN$5:$BR$125,5,FALSE)</f>
        <v>0</v>
      </c>
      <c r="M12" s="31">
        <f>VLOOKUP(M2,'Payment Schedule'!$BN$5:$BR$125,5,FALSE)</f>
        <v>0</v>
      </c>
      <c r="N12" s="31">
        <f>VLOOKUP(N2,'Payment Schedule'!$BN$5:$BR$125,5,FALSE)</f>
        <v>0</v>
      </c>
      <c r="O12" s="31">
        <f>VLOOKUP(O2,'Payment Schedule'!$BN$5:$BR$125,5,FALSE)</f>
        <v>0</v>
      </c>
      <c r="P12" s="31">
        <f>VLOOKUP(P2,'Payment Schedule'!$BN$5:$BR$125,5,FALSE)</f>
        <v>0</v>
      </c>
      <c r="Q12" s="31">
        <f>VLOOKUP(Q2,'Payment Schedule'!$BN$5:$BR$125,5,FALSE)</f>
        <v>0</v>
      </c>
      <c r="R12" s="31">
        <f>VLOOKUP(R2,'Payment Schedule'!$BN$5:$BR$125,5,FALSE)</f>
        <v>0</v>
      </c>
      <c r="S12" s="31">
        <f>VLOOKUP(S2,'Payment Schedule'!$BN$5:$BR$125,5,FALSE)</f>
        <v>0</v>
      </c>
      <c r="T12" s="31">
        <f>VLOOKUP(T2,'Payment Schedule'!$BN$5:$BR$125,5,FALSE)</f>
        <v>0</v>
      </c>
      <c r="U12" s="31">
        <f>VLOOKUP(U2,'Payment Schedule'!$BN$5:$BR$125,5,FALSE)</f>
        <v>0</v>
      </c>
      <c r="V12" s="31">
        <f>VLOOKUP(V2,'Payment Schedule'!$BN$5:$BR$125,5,FALSE)</f>
        <v>0</v>
      </c>
      <c r="W12" s="31">
        <f>VLOOKUP(W2,'Payment Schedule'!$BN$5:$BR$125,5,FALSE)</f>
        <v>0</v>
      </c>
      <c r="X12" s="31">
        <f>VLOOKUP(X2,'Payment Schedule'!$BN$5:$BR$125,5,FALSE)</f>
        <v>0</v>
      </c>
      <c r="Y12" s="31">
        <f>VLOOKUP(Y2,'Payment Schedule'!$BN$5:$BR$125,5,FALSE)</f>
        <v>0</v>
      </c>
      <c r="Z12" s="31">
        <f>VLOOKUP(Z2,'Payment Schedule'!$BN$5:$BR$125,5,FALSE)</f>
        <v>0</v>
      </c>
      <c r="AA12" s="31">
        <f>VLOOKUP(AA2,'Payment Schedule'!$BN$5:$BR$125,5,FALSE)</f>
        <v>0</v>
      </c>
      <c r="AB12" s="31">
        <f>VLOOKUP(AB2,'Payment Schedule'!$BN$5:$BR$125,5,FALSE)</f>
        <v>0</v>
      </c>
      <c r="AC12" s="31">
        <f>VLOOKUP(AC2,'Payment Schedule'!$BN$5:$BR$125,5,FALSE)</f>
        <v>0</v>
      </c>
      <c r="AD12" s="31">
        <f>VLOOKUP(AD2,'Payment Schedule'!$BN$5:$BR$125,5,FALSE)</f>
        <v>0</v>
      </c>
      <c r="AE12" s="31">
        <f>VLOOKUP(AE2,'Payment Schedule'!$BN$5:$BR$125,5,FALSE)</f>
        <v>0</v>
      </c>
      <c r="AF12" s="31">
        <f>VLOOKUP(AF2,'Payment Schedule'!$BN$5:$BR$125,5,FALSE)</f>
        <v>0</v>
      </c>
      <c r="AG12" s="31">
        <f>VLOOKUP(AG2,'Payment Schedule'!$BN$5:$BR$125,5,FALSE)</f>
        <v>0</v>
      </c>
      <c r="AH12" s="31">
        <f>VLOOKUP(AH2,'Payment Schedule'!$BN$5:$BR$125,5,FALSE)</f>
        <v>0</v>
      </c>
      <c r="AI12" s="31">
        <f>VLOOKUP(AI2,'Payment Schedule'!$BN$5:$BR$125,5,FALSE)</f>
        <v>0</v>
      </c>
      <c r="AJ12" s="31">
        <f>VLOOKUP(AJ2,'Payment Schedule'!$BN$5:$BR$125,5,FALSE)</f>
        <v>0</v>
      </c>
      <c r="AK12" s="31">
        <f>VLOOKUP(AK2,'Payment Schedule'!$BN$5:$BR$125,5,FALSE)</f>
        <v>0</v>
      </c>
      <c r="AL12" s="31">
        <f>VLOOKUP(AL2,'Payment Schedule'!$BN$5:$BR$125,5,FALSE)</f>
        <v>0</v>
      </c>
      <c r="AM12" s="31">
        <f>VLOOKUP(AM2,'Payment Schedule'!$BN$5:$BR$125,5,FALSE)</f>
        <v>0</v>
      </c>
      <c r="AN12" s="31">
        <f>VLOOKUP(AN2,'Payment Schedule'!$BN$5:$BR$125,5,FALSE)</f>
        <v>0</v>
      </c>
      <c r="AO12" s="31">
        <f>VLOOKUP(AO2,'Payment Schedule'!$BN$5:$BR$125,5,FALSE)</f>
        <v>0</v>
      </c>
      <c r="AP12" s="31">
        <f>VLOOKUP(AP2,'Payment Schedule'!$BN$5:$BR$125,5,FALSE)</f>
        <v>0</v>
      </c>
      <c r="AQ12" s="31">
        <f>VLOOKUP(AQ2,'Payment Schedule'!$BN$5:$BR$125,5,FALSE)</f>
        <v>0</v>
      </c>
      <c r="AR12" s="31">
        <f>VLOOKUP(AR2,'Payment Schedule'!$BN$5:$BR$125,5,FALSE)</f>
        <v>0</v>
      </c>
      <c r="AS12" s="31">
        <f>VLOOKUP(AS2,'Payment Schedule'!$BN$5:$BR$125,5,FALSE)</f>
        <v>0</v>
      </c>
      <c r="AT12" s="31">
        <f>VLOOKUP(AT2,'Payment Schedule'!$BN$5:$BR$125,5,FALSE)</f>
        <v>0</v>
      </c>
      <c r="AU12" s="31">
        <f>VLOOKUP(AU2,'Payment Schedule'!$BN$5:$BR$125,5,FALSE)</f>
        <v>0</v>
      </c>
      <c r="AV12" s="31">
        <f>VLOOKUP(AV2,'Payment Schedule'!$BN$5:$BR$125,5,FALSE)</f>
        <v>0</v>
      </c>
      <c r="AW12" s="31">
        <f>VLOOKUP(AW2,'Payment Schedule'!$BN$5:$BR$125,5,FALSE)</f>
        <v>0</v>
      </c>
      <c r="AX12" s="31">
        <f>VLOOKUP(AX2,'Payment Schedule'!$BN$5:$BR$125,5,FALSE)</f>
        <v>0</v>
      </c>
      <c r="AY12" s="31">
        <f>VLOOKUP(AY2,'Payment Schedule'!$BN$5:$BR$125,5,FALSE)</f>
        <v>0</v>
      </c>
      <c r="AZ12" s="31">
        <f>VLOOKUP(AZ2,'Payment Schedule'!$BN$5:$BR$125,5,FALSE)</f>
        <v>0</v>
      </c>
      <c r="BA12" s="31">
        <f>VLOOKUP(BA2,'Payment Schedule'!$BN$5:$BR$125,5,FALSE)</f>
        <v>0</v>
      </c>
      <c r="BB12" s="31">
        <f>VLOOKUP(BB2,'Payment Schedule'!$BN$5:$BR$125,5,FALSE)</f>
        <v>0</v>
      </c>
      <c r="BC12" s="31">
        <f>VLOOKUP(BC2,'Payment Schedule'!$BN$5:$BR$125,5,FALSE)</f>
        <v>0</v>
      </c>
      <c r="BD12" s="31">
        <f>VLOOKUP(BD2,'Payment Schedule'!$BN$5:$BR$125,5,FALSE)</f>
        <v>0</v>
      </c>
      <c r="BE12" s="31">
        <f>VLOOKUP(BE2,'Payment Schedule'!$BN$5:$BR$125,5,FALSE)</f>
        <v>0</v>
      </c>
      <c r="BF12" s="31">
        <f>VLOOKUP(BF2,'Payment Schedule'!$BN$5:$BR$125,5,FALSE)</f>
        <v>0</v>
      </c>
      <c r="BG12" s="31">
        <f>VLOOKUP(BG2,'Payment Schedule'!$BN$5:$BR$125,5,FALSE)</f>
        <v>0</v>
      </c>
      <c r="BH12" s="31">
        <f>VLOOKUP(BH2,'Payment Schedule'!$BN$5:$BR$125,5,FALSE)</f>
        <v>0</v>
      </c>
      <c r="BI12" s="31">
        <f>VLOOKUP(BI2,'Payment Schedule'!$BN$5:$BR$125,5,FALSE)</f>
        <v>0</v>
      </c>
      <c r="BJ12" s="31">
        <f>VLOOKUP(BJ2,'Payment Schedule'!$BN$5:$BR$125,5,FALSE)</f>
        <v>0</v>
      </c>
      <c r="BK12" s="31">
        <f>VLOOKUP(BK2,'Payment Schedule'!$BN$5:$BR$125,5,FALSE)</f>
        <v>0</v>
      </c>
      <c r="BL12" s="31">
        <f>VLOOKUP(BL2,'Payment Schedule'!$BN$5:$BR$125,5,FALSE)</f>
        <v>0</v>
      </c>
      <c r="BM12" s="31">
        <f>VLOOKUP(BM2,'Payment Schedule'!$BN$5:$BR$125,5,FALSE)</f>
        <v>0</v>
      </c>
      <c r="BN12" s="31">
        <f>VLOOKUP(BN2,'Payment Schedule'!$BN$5:$BR$125,5,FALSE)</f>
        <v>0</v>
      </c>
      <c r="BO12" s="31">
        <f>VLOOKUP(BO2,'Payment Schedule'!$BN$5:$BR$125,5,FALSE)</f>
        <v>0</v>
      </c>
      <c r="BP12" s="31">
        <f>VLOOKUP(BP2,'Payment Schedule'!$BN$5:$BR$125,5,FALSE)</f>
        <v>0</v>
      </c>
      <c r="BQ12" s="31">
        <f>VLOOKUP(BQ2,'Payment Schedule'!$BN$5:$BR$125,5,FALSE)</f>
        <v>0</v>
      </c>
      <c r="BR12" s="31">
        <f>VLOOKUP(BR2,'Payment Schedule'!$BN$5:$BR$125,5,FALSE)</f>
        <v>0</v>
      </c>
      <c r="BS12" s="31">
        <f>VLOOKUP(BS2,'Payment Schedule'!$BN$5:$BR$125,5,FALSE)</f>
        <v>0</v>
      </c>
      <c r="BT12" s="31">
        <f>VLOOKUP(BT2,'Payment Schedule'!$BN$5:$BR$125,5,FALSE)</f>
        <v>0</v>
      </c>
      <c r="BU12" s="31">
        <f>VLOOKUP(BU2,'Payment Schedule'!$BN$5:$BR$125,5,FALSE)</f>
        <v>0</v>
      </c>
      <c r="BV12" s="31">
        <f>VLOOKUP(BV2,'Payment Schedule'!$BN$5:$BR$125,5,FALSE)</f>
        <v>0</v>
      </c>
      <c r="BW12" s="31">
        <f>VLOOKUP(BW2,'Payment Schedule'!$BN$5:$BR$125,5,FALSE)</f>
        <v>0</v>
      </c>
      <c r="BX12" s="31">
        <f>VLOOKUP(BX2,'Payment Schedule'!$BN$5:$BR$125,5,FALSE)</f>
        <v>0</v>
      </c>
      <c r="BY12" s="31">
        <f>VLOOKUP(BY2,'Payment Schedule'!$BN$5:$BR$125,5,FALSE)</f>
        <v>0</v>
      </c>
      <c r="BZ12" s="31">
        <f>VLOOKUP(BZ2,'Payment Schedule'!$BN$5:$BR$125,5,FALSE)</f>
        <v>0</v>
      </c>
      <c r="CA12" s="31">
        <f>VLOOKUP(CA2,'Payment Schedule'!$BN$5:$BR$125,5,FALSE)</f>
        <v>0</v>
      </c>
      <c r="CB12" s="31">
        <f>VLOOKUP(CB2,'Payment Schedule'!$BN$5:$BR$125,5,FALSE)</f>
        <v>0</v>
      </c>
      <c r="CC12" s="31">
        <f>VLOOKUP(CC2,'Payment Schedule'!$BN$5:$BR$125,5,FALSE)</f>
        <v>0</v>
      </c>
      <c r="CD12" s="31">
        <f>VLOOKUP(CD2,'Payment Schedule'!$BN$5:$BR$125,5,FALSE)</f>
        <v>0</v>
      </c>
      <c r="CE12" s="31">
        <f>VLOOKUP(CE2,'Payment Schedule'!$BN$5:$BR$125,5,FALSE)</f>
        <v>0</v>
      </c>
      <c r="CF12" s="31">
        <f>VLOOKUP(CF2,'Payment Schedule'!$BN$5:$BR$125,5,FALSE)</f>
        <v>0</v>
      </c>
      <c r="CG12" s="31">
        <f>VLOOKUP(CG2,'Payment Schedule'!$BN$5:$BR$125,5,FALSE)</f>
        <v>0</v>
      </c>
      <c r="CH12" s="31">
        <f>VLOOKUP(CH2,'Payment Schedule'!$BN$5:$BR$125,5,FALSE)</f>
        <v>0</v>
      </c>
      <c r="CI12" s="31">
        <f>VLOOKUP(CI2,'Payment Schedule'!$BN$5:$BR$125,5,FALSE)</f>
        <v>0</v>
      </c>
      <c r="CJ12" s="31">
        <f>VLOOKUP(CJ2,'Payment Schedule'!$BN$5:$BR$125,5,FALSE)</f>
        <v>0</v>
      </c>
      <c r="CK12" s="31">
        <f>VLOOKUP(CK2,'Payment Schedule'!$BN$5:$BR$125,5,FALSE)</f>
        <v>0</v>
      </c>
      <c r="CL12" s="31">
        <f>VLOOKUP(CL2,'Payment Schedule'!$BN$5:$BR$125,5,FALSE)</f>
        <v>0</v>
      </c>
      <c r="CM12" s="31">
        <f>VLOOKUP(CM2,'Payment Schedule'!$BN$5:$BR$125,5,FALSE)</f>
        <v>0</v>
      </c>
      <c r="CN12" s="31">
        <f>VLOOKUP(CN2,'Payment Schedule'!$BN$5:$BR$125,5,FALSE)</f>
        <v>0</v>
      </c>
      <c r="CO12" s="31">
        <f>VLOOKUP(CO2,'Payment Schedule'!$BN$5:$BR$125,5,FALSE)</f>
        <v>0</v>
      </c>
      <c r="CP12" s="31">
        <f>VLOOKUP(CP2,'Payment Schedule'!$BN$5:$BR$125,5,FALSE)</f>
        <v>0</v>
      </c>
      <c r="CQ12" s="31">
        <f>VLOOKUP(CQ2,'Payment Schedule'!$BN$5:$BR$125,5,FALSE)</f>
        <v>0</v>
      </c>
      <c r="CR12" s="31">
        <f>VLOOKUP(CR2,'Payment Schedule'!$BN$5:$BR$125,5,FALSE)</f>
        <v>0</v>
      </c>
      <c r="CS12" s="31">
        <f>VLOOKUP(CS2,'Payment Schedule'!$BN$5:$BR$125,5,FALSE)</f>
        <v>0</v>
      </c>
      <c r="CT12" s="31">
        <f>VLOOKUP(CT2,'Payment Schedule'!$BN$5:$BR$125,5,FALSE)</f>
        <v>0</v>
      </c>
      <c r="CU12" s="31">
        <f>VLOOKUP(CU2,'Payment Schedule'!$BN$5:$BR$125,5,FALSE)</f>
        <v>0</v>
      </c>
      <c r="CV12" s="31">
        <f>VLOOKUP(CV2,'Payment Schedule'!$BN$5:$BR$125,5,FALSE)</f>
        <v>0</v>
      </c>
      <c r="CW12" s="31">
        <f>VLOOKUP(CW2,'Payment Schedule'!$BN$5:$BR$125,5,FALSE)</f>
        <v>0</v>
      </c>
      <c r="CX12" s="31">
        <f>VLOOKUP(CX2,'Payment Schedule'!$BN$5:$BR$125,5,FALSE)</f>
        <v>0</v>
      </c>
      <c r="CY12" s="31">
        <f>VLOOKUP(CY2,'Payment Schedule'!$BN$5:$BR$125,5,FALSE)</f>
        <v>0</v>
      </c>
      <c r="CZ12" s="31">
        <f>VLOOKUP(CZ2,'Payment Schedule'!$BN$5:$BR$125,5,FALSE)</f>
        <v>0</v>
      </c>
      <c r="DA12" s="31">
        <f>VLOOKUP(DA2,'Payment Schedule'!$BN$5:$BR$125,5,FALSE)</f>
        <v>0</v>
      </c>
      <c r="DB12" s="31">
        <f>VLOOKUP(DB2,'Payment Schedule'!$BN$5:$BR$125,5,FALSE)</f>
        <v>0</v>
      </c>
      <c r="DC12" s="31">
        <f>VLOOKUP(DC2,'Payment Schedule'!$BN$5:$BR$125,5,FALSE)</f>
        <v>0</v>
      </c>
      <c r="DD12" s="31">
        <f>VLOOKUP(DD2,'Payment Schedule'!$BN$5:$BR$125,5,FALSE)</f>
        <v>0</v>
      </c>
      <c r="DE12" s="31">
        <f>VLOOKUP(DE2,'Payment Schedule'!$BN$5:$BR$125,5,FALSE)</f>
        <v>0</v>
      </c>
      <c r="DF12" s="31">
        <f>VLOOKUP(DF2,'Payment Schedule'!$BN$5:$BR$125,5,FALSE)</f>
        <v>0</v>
      </c>
      <c r="DG12" s="31">
        <f>VLOOKUP(DG2,'Payment Schedule'!$BN$5:$BR$125,5,FALSE)</f>
        <v>0</v>
      </c>
      <c r="DH12" s="31">
        <f>VLOOKUP(DH2,'Payment Schedule'!$BN$5:$BR$125,5,FALSE)</f>
        <v>0</v>
      </c>
      <c r="DI12" s="31">
        <f>VLOOKUP(DI2,'Payment Schedule'!$BN$5:$BR$125,5,FALSE)</f>
        <v>0</v>
      </c>
      <c r="DJ12" s="31">
        <f>VLOOKUP(DJ2,'Payment Schedule'!$BN$5:$BR$125,5,FALSE)</f>
        <v>0</v>
      </c>
      <c r="DK12" s="31">
        <f>VLOOKUP(DK2,'Payment Schedule'!$BN$5:$BR$125,5,FALSE)</f>
        <v>0</v>
      </c>
      <c r="DL12" s="31">
        <f>VLOOKUP(DL2,'Payment Schedule'!$BN$5:$BR$125,5,FALSE)</f>
        <v>0</v>
      </c>
      <c r="DM12" s="31">
        <f>VLOOKUP(DM2,'Payment Schedule'!$BN$5:$BR$125,5,FALSE)</f>
        <v>0</v>
      </c>
      <c r="DN12" s="31">
        <f>VLOOKUP(DN2,'Payment Schedule'!$BN$5:$BR$125,5,FALSE)</f>
        <v>0</v>
      </c>
      <c r="DO12" s="31">
        <f>VLOOKUP(DO2,'Payment Schedule'!$BN$5:$BR$125,5,FALSE)</f>
        <v>0</v>
      </c>
      <c r="DP12" s="31">
        <f>VLOOKUP(DP2,'Payment Schedule'!$BN$5:$BR$125,5,FALSE)</f>
        <v>0</v>
      </c>
      <c r="DQ12" s="31">
        <f>VLOOKUP(DQ2,'Payment Schedule'!$BN$5:$BR$125,5,FALSE)</f>
        <v>0</v>
      </c>
      <c r="DR12" s="31">
        <f>VLOOKUP(DR2,'Payment Schedule'!$BN$5:$BR$125,5,FALSE)</f>
        <v>0</v>
      </c>
      <c r="DS12" s="31">
        <f>VLOOKUP(DS2,'Payment Schedule'!$BN$5:$BR$125,5,FALSE)</f>
        <v>0</v>
      </c>
      <c r="DT12" s="31">
        <f>VLOOKUP(DT2,'Payment Schedule'!$BN$5:$BR$125,5,FALSE)</f>
        <v>0</v>
      </c>
      <c r="DU12" s="31" t="e">
        <f t="shared" si="8"/>
        <v>#N/A</v>
      </c>
      <c r="DY12" s="30">
        <f t="shared" si="15"/>
        <v>10</v>
      </c>
      <c r="DZ12" s="30" t="str">
        <f t="shared" si="9"/>
        <v/>
      </c>
      <c r="EA12" s="31" t="e">
        <f t="shared" si="10"/>
        <v>#N/A</v>
      </c>
      <c r="EB12" s="31" t="e">
        <f t="shared" si="4"/>
        <v>#N/A</v>
      </c>
      <c r="EC12" s="31" t="e">
        <f t="shared" si="5"/>
        <v>#N/A</v>
      </c>
      <c r="ED12" s="31" t="e">
        <f t="shared" ref="ED12:GO12" si="30">EC12-F12</f>
        <v>#N/A</v>
      </c>
      <c r="EE12" s="31" t="e">
        <f t="shared" si="30"/>
        <v>#N/A</v>
      </c>
      <c r="EF12" s="31" t="e">
        <f t="shared" si="30"/>
        <v>#N/A</v>
      </c>
      <c r="EG12" s="31" t="e">
        <f t="shared" si="30"/>
        <v>#N/A</v>
      </c>
      <c r="EH12" s="31" t="e">
        <f t="shared" si="30"/>
        <v>#N/A</v>
      </c>
      <c r="EI12" s="31" t="e">
        <f t="shared" si="30"/>
        <v>#N/A</v>
      </c>
      <c r="EJ12" s="31" t="e">
        <f t="shared" si="30"/>
        <v>#N/A</v>
      </c>
      <c r="EK12" s="31" t="e">
        <f t="shared" si="30"/>
        <v>#N/A</v>
      </c>
      <c r="EL12" s="31" t="e">
        <f t="shared" si="30"/>
        <v>#N/A</v>
      </c>
      <c r="EM12" s="31" t="e">
        <f t="shared" si="30"/>
        <v>#N/A</v>
      </c>
      <c r="EN12" s="31" t="e">
        <f t="shared" si="30"/>
        <v>#N/A</v>
      </c>
      <c r="EO12" s="31" t="e">
        <f t="shared" si="30"/>
        <v>#N/A</v>
      </c>
      <c r="EP12" s="31" t="e">
        <f t="shared" si="30"/>
        <v>#N/A</v>
      </c>
      <c r="EQ12" s="31" t="e">
        <f t="shared" si="30"/>
        <v>#N/A</v>
      </c>
      <c r="ER12" s="31" t="e">
        <f t="shared" si="30"/>
        <v>#N/A</v>
      </c>
      <c r="ES12" s="31" t="e">
        <f t="shared" si="30"/>
        <v>#N/A</v>
      </c>
      <c r="ET12" s="31" t="e">
        <f t="shared" si="30"/>
        <v>#N/A</v>
      </c>
      <c r="EU12" s="31" t="e">
        <f t="shared" si="30"/>
        <v>#N/A</v>
      </c>
      <c r="EV12" s="31" t="e">
        <f t="shared" si="30"/>
        <v>#N/A</v>
      </c>
      <c r="EW12" s="31" t="e">
        <f t="shared" si="30"/>
        <v>#N/A</v>
      </c>
      <c r="EX12" s="31" t="e">
        <f t="shared" si="30"/>
        <v>#N/A</v>
      </c>
      <c r="EY12" s="31" t="e">
        <f t="shared" si="30"/>
        <v>#N/A</v>
      </c>
      <c r="EZ12" s="31" t="e">
        <f t="shared" si="30"/>
        <v>#N/A</v>
      </c>
      <c r="FA12" s="31" t="e">
        <f t="shared" si="30"/>
        <v>#N/A</v>
      </c>
      <c r="FB12" s="31" t="e">
        <f t="shared" si="30"/>
        <v>#N/A</v>
      </c>
      <c r="FC12" s="31" t="e">
        <f t="shared" si="30"/>
        <v>#N/A</v>
      </c>
      <c r="FD12" s="31" t="e">
        <f t="shared" si="30"/>
        <v>#N/A</v>
      </c>
      <c r="FE12" s="31" t="e">
        <f t="shared" si="30"/>
        <v>#N/A</v>
      </c>
      <c r="FF12" s="31" t="e">
        <f t="shared" si="30"/>
        <v>#N/A</v>
      </c>
      <c r="FG12" s="31" t="e">
        <f t="shared" si="30"/>
        <v>#N/A</v>
      </c>
      <c r="FH12" s="31" t="e">
        <f t="shared" si="30"/>
        <v>#N/A</v>
      </c>
      <c r="FI12" s="31" t="e">
        <f t="shared" si="30"/>
        <v>#N/A</v>
      </c>
      <c r="FJ12" s="31" t="e">
        <f t="shared" si="30"/>
        <v>#N/A</v>
      </c>
      <c r="FK12" s="31" t="e">
        <f t="shared" si="30"/>
        <v>#N/A</v>
      </c>
      <c r="FL12" s="31" t="e">
        <f t="shared" si="30"/>
        <v>#N/A</v>
      </c>
      <c r="FM12" s="31" t="e">
        <f t="shared" si="30"/>
        <v>#N/A</v>
      </c>
      <c r="FN12" s="31" t="e">
        <f t="shared" si="30"/>
        <v>#N/A</v>
      </c>
      <c r="FO12" s="31" t="e">
        <f t="shared" si="30"/>
        <v>#N/A</v>
      </c>
      <c r="FP12" s="31" t="e">
        <f t="shared" si="30"/>
        <v>#N/A</v>
      </c>
      <c r="FQ12" s="31" t="e">
        <f t="shared" si="30"/>
        <v>#N/A</v>
      </c>
      <c r="FR12" s="31" t="e">
        <f t="shared" si="30"/>
        <v>#N/A</v>
      </c>
      <c r="FS12" s="31" t="e">
        <f t="shared" si="30"/>
        <v>#N/A</v>
      </c>
      <c r="FT12" s="31" t="e">
        <f t="shared" si="30"/>
        <v>#N/A</v>
      </c>
      <c r="FU12" s="31" t="e">
        <f t="shared" si="30"/>
        <v>#N/A</v>
      </c>
      <c r="FV12" s="31" t="e">
        <f t="shared" si="30"/>
        <v>#N/A</v>
      </c>
      <c r="FW12" s="31" t="e">
        <f t="shared" si="30"/>
        <v>#N/A</v>
      </c>
      <c r="FX12" s="31" t="e">
        <f t="shared" si="30"/>
        <v>#N/A</v>
      </c>
      <c r="FY12" s="31" t="e">
        <f t="shared" si="30"/>
        <v>#N/A</v>
      </c>
      <c r="FZ12" s="31" t="e">
        <f t="shared" si="30"/>
        <v>#N/A</v>
      </c>
      <c r="GA12" s="31" t="e">
        <f t="shared" si="30"/>
        <v>#N/A</v>
      </c>
      <c r="GB12" s="31" t="e">
        <f t="shared" si="30"/>
        <v>#N/A</v>
      </c>
      <c r="GC12" s="31" t="e">
        <f t="shared" si="30"/>
        <v>#N/A</v>
      </c>
      <c r="GD12" s="31" t="e">
        <f t="shared" si="30"/>
        <v>#N/A</v>
      </c>
      <c r="GE12" s="31" t="e">
        <f t="shared" si="30"/>
        <v>#N/A</v>
      </c>
      <c r="GF12" s="31" t="e">
        <f t="shared" si="30"/>
        <v>#N/A</v>
      </c>
      <c r="GG12" s="31" t="e">
        <f t="shared" si="30"/>
        <v>#N/A</v>
      </c>
      <c r="GH12" s="31" t="e">
        <f t="shared" si="30"/>
        <v>#N/A</v>
      </c>
      <c r="GI12" s="31" t="e">
        <f t="shared" si="30"/>
        <v>#N/A</v>
      </c>
      <c r="GJ12" s="31" t="e">
        <f t="shared" si="30"/>
        <v>#N/A</v>
      </c>
      <c r="GK12" s="31" t="e">
        <f t="shared" si="30"/>
        <v>#N/A</v>
      </c>
      <c r="GL12" s="31" t="e">
        <f t="shared" si="30"/>
        <v>#N/A</v>
      </c>
      <c r="GM12" s="31" t="e">
        <f t="shared" si="30"/>
        <v>#N/A</v>
      </c>
      <c r="GN12" s="31" t="e">
        <f t="shared" si="30"/>
        <v>#N/A</v>
      </c>
      <c r="GO12" s="31" t="e">
        <f t="shared" si="30"/>
        <v>#N/A</v>
      </c>
      <c r="GP12" s="31" t="e">
        <f t="shared" ref="GP12:IQ12" si="31">GO12-BR12</f>
        <v>#N/A</v>
      </c>
      <c r="GQ12" s="31" t="e">
        <f t="shared" si="31"/>
        <v>#N/A</v>
      </c>
      <c r="GR12" s="31" t="e">
        <f t="shared" si="31"/>
        <v>#N/A</v>
      </c>
      <c r="GS12" s="31" t="e">
        <f t="shared" si="31"/>
        <v>#N/A</v>
      </c>
      <c r="GT12" s="31" t="e">
        <f t="shared" si="31"/>
        <v>#N/A</v>
      </c>
      <c r="GU12" s="31" t="e">
        <f t="shared" si="31"/>
        <v>#N/A</v>
      </c>
      <c r="GV12" s="31" t="e">
        <f t="shared" si="31"/>
        <v>#N/A</v>
      </c>
      <c r="GW12" s="31" t="e">
        <f t="shared" si="31"/>
        <v>#N/A</v>
      </c>
      <c r="GX12" s="31" t="e">
        <f t="shared" si="31"/>
        <v>#N/A</v>
      </c>
      <c r="GY12" s="31" t="e">
        <f t="shared" si="31"/>
        <v>#N/A</v>
      </c>
      <c r="GZ12" s="31" t="e">
        <f t="shared" si="31"/>
        <v>#N/A</v>
      </c>
      <c r="HA12" s="31" t="e">
        <f t="shared" si="31"/>
        <v>#N/A</v>
      </c>
      <c r="HB12" s="31" t="e">
        <f t="shared" si="31"/>
        <v>#N/A</v>
      </c>
      <c r="HC12" s="31" t="e">
        <f t="shared" si="31"/>
        <v>#N/A</v>
      </c>
      <c r="HD12" s="31" t="e">
        <f t="shared" si="31"/>
        <v>#N/A</v>
      </c>
      <c r="HE12" s="31" t="e">
        <f t="shared" si="31"/>
        <v>#N/A</v>
      </c>
      <c r="HF12" s="31" t="e">
        <f t="shared" si="31"/>
        <v>#N/A</v>
      </c>
      <c r="HG12" s="31" t="e">
        <f t="shared" si="31"/>
        <v>#N/A</v>
      </c>
      <c r="HH12" s="31" t="e">
        <f t="shared" si="31"/>
        <v>#N/A</v>
      </c>
      <c r="HI12" s="31" t="e">
        <f t="shared" si="31"/>
        <v>#N/A</v>
      </c>
      <c r="HJ12" s="31" t="e">
        <f t="shared" si="31"/>
        <v>#N/A</v>
      </c>
      <c r="HK12" s="31" t="e">
        <f t="shared" si="31"/>
        <v>#N/A</v>
      </c>
      <c r="HL12" s="31" t="e">
        <f t="shared" si="31"/>
        <v>#N/A</v>
      </c>
      <c r="HM12" s="31" t="e">
        <f t="shared" si="31"/>
        <v>#N/A</v>
      </c>
      <c r="HN12" s="31" t="e">
        <f t="shared" si="31"/>
        <v>#N/A</v>
      </c>
      <c r="HO12" s="31" t="e">
        <f t="shared" si="31"/>
        <v>#N/A</v>
      </c>
      <c r="HP12" s="31" t="e">
        <f t="shared" si="31"/>
        <v>#N/A</v>
      </c>
      <c r="HQ12" s="31" t="e">
        <f t="shared" si="31"/>
        <v>#N/A</v>
      </c>
      <c r="HR12" s="31" t="e">
        <f t="shared" si="31"/>
        <v>#N/A</v>
      </c>
      <c r="HS12" s="31" t="e">
        <f t="shared" si="31"/>
        <v>#N/A</v>
      </c>
      <c r="HT12" s="31" t="e">
        <f t="shared" si="31"/>
        <v>#N/A</v>
      </c>
      <c r="HU12" s="31" t="e">
        <f t="shared" si="31"/>
        <v>#N/A</v>
      </c>
      <c r="HV12" s="31" t="e">
        <f t="shared" si="31"/>
        <v>#N/A</v>
      </c>
      <c r="HW12" s="31" t="e">
        <f t="shared" si="31"/>
        <v>#N/A</v>
      </c>
      <c r="HX12" s="31" t="e">
        <f t="shared" si="31"/>
        <v>#N/A</v>
      </c>
      <c r="HY12" s="31" t="e">
        <f t="shared" si="31"/>
        <v>#N/A</v>
      </c>
      <c r="HZ12" s="31" t="e">
        <f t="shared" si="31"/>
        <v>#N/A</v>
      </c>
      <c r="IA12" s="31" t="e">
        <f t="shared" si="31"/>
        <v>#N/A</v>
      </c>
      <c r="IB12" s="31" t="e">
        <f t="shared" si="31"/>
        <v>#N/A</v>
      </c>
      <c r="IC12" s="31" t="e">
        <f t="shared" si="31"/>
        <v>#N/A</v>
      </c>
      <c r="ID12" s="31" t="e">
        <f t="shared" si="31"/>
        <v>#N/A</v>
      </c>
      <c r="IE12" s="31" t="e">
        <f t="shared" si="31"/>
        <v>#N/A</v>
      </c>
      <c r="IF12" s="31" t="e">
        <f t="shared" si="31"/>
        <v>#N/A</v>
      </c>
      <c r="IG12" s="31" t="e">
        <f t="shared" si="31"/>
        <v>#N/A</v>
      </c>
      <c r="IH12" s="31" t="e">
        <f t="shared" si="31"/>
        <v>#N/A</v>
      </c>
      <c r="II12" s="31" t="e">
        <f t="shared" si="31"/>
        <v>#N/A</v>
      </c>
      <c r="IJ12" s="31" t="e">
        <f t="shared" si="31"/>
        <v>#N/A</v>
      </c>
      <c r="IK12" s="31" t="e">
        <f t="shared" si="31"/>
        <v>#N/A</v>
      </c>
      <c r="IL12" s="31" t="e">
        <f t="shared" si="31"/>
        <v>#N/A</v>
      </c>
      <c r="IM12" s="31" t="e">
        <f t="shared" si="31"/>
        <v>#N/A</v>
      </c>
      <c r="IN12" s="31" t="e">
        <f t="shared" si="31"/>
        <v>#N/A</v>
      </c>
      <c r="IO12" s="31" t="e">
        <f t="shared" si="31"/>
        <v>#N/A</v>
      </c>
      <c r="IP12" s="31" t="e">
        <f t="shared" si="31"/>
        <v>#N/A</v>
      </c>
      <c r="IQ12" s="31" t="e">
        <f t="shared" si="31"/>
        <v>#N/A</v>
      </c>
      <c r="IR12" s="31" t="e">
        <f t="shared" si="13"/>
        <v>#N/A</v>
      </c>
    </row>
    <row r="13" spans="1:252" s="27" customFormat="1" ht="20" customHeight="1" x14ac:dyDescent="0.2">
      <c r="B13" s="37"/>
      <c r="C13" s="37"/>
      <c r="D13" s="32" t="e">
        <f t="shared" ref="D13:BO13" si="32">SUM(D3:D12)</f>
        <v>#N/A</v>
      </c>
      <c r="E13" s="32">
        <f t="shared" si="32"/>
        <v>624</v>
      </c>
      <c r="F13" s="32">
        <f t="shared" si="32"/>
        <v>624</v>
      </c>
      <c r="G13" s="32">
        <f t="shared" si="32"/>
        <v>624</v>
      </c>
      <c r="H13" s="32">
        <f t="shared" si="32"/>
        <v>624</v>
      </c>
      <c r="I13" s="32">
        <f t="shared" si="32"/>
        <v>624</v>
      </c>
      <c r="J13" s="32">
        <f t="shared" si="32"/>
        <v>624</v>
      </c>
      <c r="K13" s="32">
        <f t="shared" si="32"/>
        <v>624</v>
      </c>
      <c r="L13" s="32">
        <f t="shared" si="32"/>
        <v>624</v>
      </c>
      <c r="M13" s="32">
        <f t="shared" si="32"/>
        <v>624</v>
      </c>
      <c r="N13" s="32">
        <f t="shared" si="32"/>
        <v>624</v>
      </c>
      <c r="O13" s="32">
        <f t="shared" si="32"/>
        <v>624</v>
      </c>
      <c r="P13" s="32">
        <f t="shared" si="32"/>
        <v>624</v>
      </c>
      <c r="Q13" s="32">
        <f t="shared" si="32"/>
        <v>624</v>
      </c>
      <c r="R13" s="32">
        <f t="shared" si="32"/>
        <v>624</v>
      </c>
      <c r="S13" s="32">
        <f t="shared" si="32"/>
        <v>624</v>
      </c>
      <c r="T13" s="32">
        <f t="shared" si="32"/>
        <v>624</v>
      </c>
      <c r="U13" s="32">
        <f t="shared" si="32"/>
        <v>624</v>
      </c>
      <c r="V13" s="32">
        <f t="shared" si="32"/>
        <v>624</v>
      </c>
      <c r="W13" s="32">
        <f t="shared" si="32"/>
        <v>624</v>
      </c>
      <c r="X13" s="32">
        <f t="shared" si="32"/>
        <v>624</v>
      </c>
      <c r="Y13" s="32">
        <f t="shared" si="32"/>
        <v>624</v>
      </c>
      <c r="Z13" s="32">
        <f t="shared" si="32"/>
        <v>624</v>
      </c>
      <c r="AA13" s="32">
        <f t="shared" si="32"/>
        <v>624</v>
      </c>
      <c r="AB13" s="32">
        <f t="shared" si="32"/>
        <v>624</v>
      </c>
      <c r="AC13" s="32">
        <f t="shared" si="32"/>
        <v>624</v>
      </c>
      <c r="AD13" s="32">
        <f t="shared" si="32"/>
        <v>624</v>
      </c>
      <c r="AE13" s="32">
        <f t="shared" si="32"/>
        <v>624</v>
      </c>
      <c r="AF13" s="32">
        <f t="shared" si="32"/>
        <v>592.32526703688507</v>
      </c>
      <c r="AG13" s="32">
        <f t="shared" si="32"/>
        <v>584</v>
      </c>
      <c r="AH13" s="32">
        <f t="shared" si="32"/>
        <v>584</v>
      </c>
      <c r="AI13" s="32">
        <f t="shared" si="32"/>
        <v>584</v>
      </c>
      <c r="AJ13" s="32">
        <f t="shared" si="32"/>
        <v>584</v>
      </c>
      <c r="AK13" s="32">
        <f t="shared" si="32"/>
        <v>584</v>
      </c>
      <c r="AL13" s="32">
        <f t="shared" si="32"/>
        <v>584</v>
      </c>
      <c r="AM13" s="32">
        <f t="shared" si="32"/>
        <v>584</v>
      </c>
      <c r="AN13" s="32">
        <f t="shared" si="32"/>
        <v>584</v>
      </c>
      <c r="AO13" s="32">
        <f t="shared" si="32"/>
        <v>584</v>
      </c>
      <c r="AP13" s="32">
        <f t="shared" si="32"/>
        <v>584</v>
      </c>
      <c r="AQ13" s="32">
        <f t="shared" si="32"/>
        <v>584</v>
      </c>
      <c r="AR13" s="32">
        <f t="shared" si="32"/>
        <v>584</v>
      </c>
      <c r="AS13" s="32">
        <f t="shared" si="32"/>
        <v>584</v>
      </c>
      <c r="AT13" s="32">
        <f t="shared" si="32"/>
        <v>584</v>
      </c>
      <c r="AU13" s="32">
        <f t="shared" si="32"/>
        <v>584</v>
      </c>
      <c r="AV13" s="32">
        <f t="shared" si="32"/>
        <v>584</v>
      </c>
      <c r="AW13" s="32">
        <f t="shared" si="32"/>
        <v>548.51764923402527</v>
      </c>
      <c r="AX13" s="32">
        <f t="shared" si="32"/>
        <v>548</v>
      </c>
      <c r="AY13" s="32">
        <f t="shared" si="32"/>
        <v>548</v>
      </c>
      <c r="AZ13" s="32">
        <f t="shared" si="32"/>
        <v>548</v>
      </c>
      <c r="BA13" s="32">
        <f t="shared" si="32"/>
        <v>548</v>
      </c>
      <c r="BB13" s="32">
        <f t="shared" si="32"/>
        <v>548</v>
      </c>
      <c r="BC13" s="32">
        <f t="shared" si="32"/>
        <v>548</v>
      </c>
      <c r="BD13" s="32">
        <f t="shared" si="32"/>
        <v>548</v>
      </c>
      <c r="BE13" s="32">
        <f t="shared" si="32"/>
        <v>548</v>
      </c>
      <c r="BF13" s="32">
        <f t="shared" si="32"/>
        <v>548</v>
      </c>
      <c r="BG13" s="32">
        <f t="shared" si="32"/>
        <v>548</v>
      </c>
      <c r="BH13" s="32">
        <f t="shared" si="32"/>
        <v>548</v>
      </c>
      <c r="BI13" s="32">
        <f t="shared" si="32"/>
        <v>548</v>
      </c>
      <c r="BJ13" s="32">
        <f t="shared" si="32"/>
        <v>548</v>
      </c>
      <c r="BK13" s="32">
        <f t="shared" si="32"/>
        <v>548</v>
      </c>
      <c r="BL13" s="32">
        <f t="shared" si="32"/>
        <v>548</v>
      </c>
      <c r="BM13" s="32">
        <f t="shared" si="32"/>
        <v>265.15774661919613</v>
      </c>
      <c r="BN13" s="32">
        <f t="shared" si="32"/>
        <v>208</v>
      </c>
      <c r="BO13" s="32">
        <f t="shared" si="32"/>
        <v>208</v>
      </c>
      <c r="BP13" s="32">
        <f t="shared" ref="BP13:DT13" si="33">SUM(BP3:BP12)</f>
        <v>208</v>
      </c>
      <c r="BQ13" s="32">
        <f t="shared" si="33"/>
        <v>208</v>
      </c>
      <c r="BR13" s="32">
        <f t="shared" si="33"/>
        <v>208</v>
      </c>
      <c r="BS13" s="32">
        <f t="shared" si="33"/>
        <v>208</v>
      </c>
      <c r="BT13" s="32">
        <f t="shared" si="33"/>
        <v>208</v>
      </c>
      <c r="BU13" s="32">
        <f t="shared" si="33"/>
        <v>208</v>
      </c>
      <c r="BV13" s="32">
        <f t="shared" si="33"/>
        <v>208</v>
      </c>
      <c r="BW13" s="32">
        <f t="shared" si="33"/>
        <v>167.04953544026912</v>
      </c>
      <c r="BX13" s="32">
        <f t="shared" si="33"/>
        <v>120</v>
      </c>
      <c r="BY13" s="32">
        <f t="shared" si="33"/>
        <v>120</v>
      </c>
      <c r="BZ13" s="32">
        <f t="shared" si="33"/>
        <v>120</v>
      </c>
      <c r="CA13" s="32">
        <f t="shared" si="33"/>
        <v>120</v>
      </c>
      <c r="CB13" s="32">
        <f t="shared" si="33"/>
        <v>120</v>
      </c>
      <c r="CC13" s="32">
        <f t="shared" si="33"/>
        <v>120</v>
      </c>
      <c r="CD13" s="32">
        <f t="shared" si="33"/>
        <v>120</v>
      </c>
      <c r="CE13" s="32">
        <f t="shared" si="33"/>
        <v>120</v>
      </c>
      <c r="CF13" s="32">
        <f t="shared" si="33"/>
        <v>120</v>
      </c>
      <c r="CG13" s="32">
        <f t="shared" si="33"/>
        <v>120</v>
      </c>
      <c r="CH13" s="32">
        <f t="shared" si="33"/>
        <v>120</v>
      </c>
      <c r="CI13" s="32">
        <f t="shared" si="33"/>
        <v>120</v>
      </c>
      <c r="CJ13" s="32">
        <f t="shared" si="33"/>
        <v>120</v>
      </c>
      <c r="CK13" s="32">
        <f t="shared" si="33"/>
        <v>120</v>
      </c>
      <c r="CL13" s="32">
        <f t="shared" si="33"/>
        <v>120</v>
      </c>
      <c r="CM13" s="32">
        <f t="shared" si="33"/>
        <v>120</v>
      </c>
      <c r="CN13" s="32">
        <f t="shared" si="33"/>
        <v>120</v>
      </c>
      <c r="CO13" s="32">
        <f t="shared" si="33"/>
        <v>120</v>
      </c>
      <c r="CP13" s="32">
        <f t="shared" si="33"/>
        <v>120</v>
      </c>
      <c r="CQ13" s="32">
        <f t="shared" si="33"/>
        <v>120</v>
      </c>
      <c r="CR13" s="32">
        <f t="shared" si="33"/>
        <v>120</v>
      </c>
      <c r="CS13" s="32">
        <f t="shared" si="33"/>
        <v>120</v>
      </c>
      <c r="CT13" s="32">
        <f t="shared" si="33"/>
        <v>120</v>
      </c>
      <c r="CU13" s="32">
        <f t="shared" si="33"/>
        <v>120</v>
      </c>
      <c r="CV13" s="32">
        <f t="shared" si="33"/>
        <v>120</v>
      </c>
      <c r="CW13" s="32">
        <f t="shared" si="33"/>
        <v>120</v>
      </c>
      <c r="CX13" s="32">
        <f t="shared" si="33"/>
        <v>120</v>
      </c>
      <c r="CY13" s="32">
        <f t="shared" si="33"/>
        <v>120</v>
      </c>
      <c r="CZ13" s="32">
        <f t="shared" si="33"/>
        <v>120</v>
      </c>
      <c r="DA13" s="32">
        <f t="shared" si="33"/>
        <v>120</v>
      </c>
      <c r="DB13" s="32">
        <f t="shared" si="33"/>
        <v>120</v>
      </c>
      <c r="DC13" s="32">
        <f t="shared" si="33"/>
        <v>120</v>
      </c>
      <c r="DD13" s="32">
        <f t="shared" si="33"/>
        <v>120</v>
      </c>
      <c r="DE13" s="32">
        <f t="shared" si="33"/>
        <v>120</v>
      </c>
      <c r="DF13" s="32">
        <f t="shared" si="33"/>
        <v>39.701368312462201</v>
      </c>
      <c r="DG13" s="32">
        <f t="shared" si="33"/>
        <v>0</v>
      </c>
      <c r="DH13" s="32">
        <f t="shared" si="33"/>
        <v>0</v>
      </c>
      <c r="DI13" s="32">
        <f t="shared" si="33"/>
        <v>0</v>
      </c>
      <c r="DJ13" s="32">
        <f t="shared" si="33"/>
        <v>0</v>
      </c>
      <c r="DK13" s="32">
        <f t="shared" si="33"/>
        <v>0</v>
      </c>
      <c r="DL13" s="32">
        <f t="shared" si="33"/>
        <v>0</v>
      </c>
      <c r="DM13" s="32">
        <f t="shared" si="33"/>
        <v>0</v>
      </c>
      <c r="DN13" s="32">
        <f t="shared" si="33"/>
        <v>0</v>
      </c>
      <c r="DO13" s="32">
        <f t="shared" si="33"/>
        <v>0</v>
      </c>
      <c r="DP13" s="32">
        <f t="shared" si="33"/>
        <v>0</v>
      </c>
      <c r="DQ13" s="32">
        <f t="shared" si="33"/>
        <v>0</v>
      </c>
      <c r="DR13" s="32">
        <f t="shared" si="33"/>
        <v>0</v>
      </c>
      <c r="DS13" s="32">
        <f t="shared" si="33"/>
        <v>0</v>
      </c>
      <c r="DT13" s="32">
        <f t="shared" si="33"/>
        <v>0</v>
      </c>
      <c r="DU13" s="32" t="e">
        <f>SUM(DU3:DU12)</f>
        <v>#N/A</v>
      </c>
      <c r="DY13" s="37"/>
      <c r="DZ13" s="37"/>
      <c r="EA13" s="32" t="e">
        <f t="shared" ref="EA13" si="34">SUM(EA3:EA12)</f>
        <v>#N/A</v>
      </c>
      <c r="EB13" s="32" t="e">
        <f t="shared" ref="EB13" si="35">SUM(EB3:EB12)</f>
        <v>#N/A</v>
      </c>
      <c r="EC13" s="32" t="e">
        <f t="shared" ref="EC13" si="36">SUM(EC3:EC12)</f>
        <v>#N/A</v>
      </c>
      <c r="ED13" s="32" t="e">
        <f t="shared" ref="ED13" si="37">SUM(ED3:ED12)</f>
        <v>#N/A</v>
      </c>
      <c r="EE13" s="32" t="e">
        <f t="shared" ref="EE13" si="38">SUM(EE3:EE12)</f>
        <v>#N/A</v>
      </c>
      <c r="EF13" s="32" t="e">
        <f t="shared" ref="EF13" si="39">SUM(EF3:EF12)</f>
        <v>#N/A</v>
      </c>
      <c r="EG13" s="32" t="e">
        <f t="shared" ref="EG13" si="40">SUM(EG3:EG12)</f>
        <v>#N/A</v>
      </c>
      <c r="EH13" s="32" t="e">
        <f t="shared" ref="EH13" si="41">SUM(EH3:EH12)</f>
        <v>#N/A</v>
      </c>
      <c r="EI13" s="32" t="e">
        <f t="shared" ref="EI13" si="42">SUM(EI3:EI12)</f>
        <v>#N/A</v>
      </c>
      <c r="EJ13" s="32" t="e">
        <f t="shared" ref="EJ13" si="43">SUM(EJ3:EJ12)</f>
        <v>#N/A</v>
      </c>
      <c r="EK13" s="32" t="e">
        <f t="shared" ref="EK13" si="44">SUM(EK3:EK12)</f>
        <v>#N/A</v>
      </c>
      <c r="EL13" s="32" t="e">
        <f t="shared" ref="EL13" si="45">SUM(EL3:EL12)</f>
        <v>#N/A</v>
      </c>
      <c r="EM13" s="32" t="e">
        <f t="shared" ref="EM13" si="46">SUM(EM3:EM12)</f>
        <v>#N/A</v>
      </c>
      <c r="EN13" s="32" t="e">
        <f t="shared" ref="EN13" si="47">SUM(EN3:EN12)</f>
        <v>#N/A</v>
      </c>
      <c r="EO13" s="32" t="e">
        <f t="shared" ref="EO13" si="48">SUM(EO3:EO12)</f>
        <v>#N/A</v>
      </c>
      <c r="EP13" s="32" t="e">
        <f t="shared" ref="EP13" si="49">SUM(EP3:EP12)</f>
        <v>#N/A</v>
      </c>
      <c r="EQ13" s="32" t="e">
        <f t="shared" ref="EQ13" si="50">SUM(EQ3:EQ12)</f>
        <v>#N/A</v>
      </c>
      <c r="ER13" s="32" t="e">
        <f t="shared" ref="ER13" si="51">SUM(ER3:ER12)</f>
        <v>#N/A</v>
      </c>
      <c r="ES13" s="32" t="e">
        <f t="shared" ref="ES13" si="52">SUM(ES3:ES12)</f>
        <v>#N/A</v>
      </c>
      <c r="ET13" s="32" t="e">
        <f t="shared" ref="ET13" si="53">SUM(ET3:ET12)</f>
        <v>#N/A</v>
      </c>
      <c r="EU13" s="32" t="e">
        <f t="shared" ref="EU13" si="54">SUM(EU3:EU12)</f>
        <v>#N/A</v>
      </c>
      <c r="EV13" s="32" t="e">
        <f t="shared" ref="EV13" si="55">SUM(EV3:EV12)</f>
        <v>#N/A</v>
      </c>
      <c r="EW13" s="32" t="e">
        <f t="shared" ref="EW13" si="56">SUM(EW3:EW12)</f>
        <v>#N/A</v>
      </c>
      <c r="EX13" s="32" t="e">
        <f t="shared" ref="EX13" si="57">SUM(EX3:EX12)</f>
        <v>#N/A</v>
      </c>
      <c r="EY13" s="32" t="e">
        <f t="shared" ref="EY13" si="58">SUM(EY3:EY12)</f>
        <v>#N/A</v>
      </c>
      <c r="EZ13" s="32" t="e">
        <f t="shared" ref="EZ13" si="59">SUM(EZ3:EZ12)</f>
        <v>#N/A</v>
      </c>
      <c r="FA13" s="32" t="e">
        <f t="shared" ref="FA13" si="60">SUM(FA3:FA12)</f>
        <v>#N/A</v>
      </c>
      <c r="FB13" s="32" t="e">
        <f t="shared" ref="FB13" si="61">SUM(FB3:FB12)</f>
        <v>#N/A</v>
      </c>
      <c r="FC13" s="32" t="e">
        <f t="shared" ref="FC13" si="62">SUM(FC3:FC12)</f>
        <v>#N/A</v>
      </c>
      <c r="FD13" s="32" t="e">
        <f t="shared" ref="FD13" si="63">SUM(FD3:FD12)</f>
        <v>#N/A</v>
      </c>
      <c r="FE13" s="32" t="e">
        <f t="shared" ref="FE13" si="64">SUM(FE3:FE12)</f>
        <v>#N/A</v>
      </c>
      <c r="FF13" s="32" t="e">
        <f t="shared" ref="FF13" si="65">SUM(FF3:FF12)</f>
        <v>#N/A</v>
      </c>
      <c r="FG13" s="32" t="e">
        <f t="shared" ref="FG13" si="66">SUM(FG3:FG12)</f>
        <v>#N/A</v>
      </c>
      <c r="FH13" s="32" t="e">
        <f t="shared" ref="FH13" si="67">SUM(FH3:FH12)</f>
        <v>#N/A</v>
      </c>
      <c r="FI13" s="32" t="e">
        <f t="shared" ref="FI13" si="68">SUM(FI3:FI12)</f>
        <v>#N/A</v>
      </c>
      <c r="FJ13" s="32" t="e">
        <f t="shared" ref="FJ13" si="69">SUM(FJ3:FJ12)</f>
        <v>#N/A</v>
      </c>
      <c r="FK13" s="32" t="e">
        <f t="shared" ref="FK13" si="70">SUM(FK3:FK12)</f>
        <v>#N/A</v>
      </c>
      <c r="FL13" s="32" t="e">
        <f t="shared" ref="FL13" si="71">SUM(FL3:FL12)</f>
        <v>#N/A</v>
      </c>
      <c r="FM13" s="32" t="e">
        <f t="shared" ref="FM13" si="72">SUM(FM3:FM12)</f>
        <v>#N/A</v>
      </c>
      <c r="FN13" s="32" t="e">
        <f t="shared" ref="FN13" si="73">SUM(FN3:FN12)</f>
        <v>#N/A</v>
      </c>
      <c r="FO13" s="32" t="e">
        <f t="shared" ref="FO13" si="74">SUM(FO3:FO12)</f>
        <v>#N/A</v>
      </c>
      <c r="FP13" s="32" t="e">
        <f t="shared" ref="FP13" si="75">SUM(FP3:FP12)</f>
        <v>#N/A</v>
      </c>
      <c r="FQ13" s="32" t="e">
        <f t="shared" ref="FQ13" si="76">SUM(FQ3:FQ12)</f>
        <v>#N/A</v>
      </c>
      <c r="FR13" s="32" t="e">
        <f t="shared" ref="FR13" si="77">SUM(FR3:FR12)</f>
        <v>#N/A</v>
      </c>
      <c r="FS13" s="32" t="e">
        <f t="shared" ref="FS13" si="78">SUM(FS3:FS12)</f>
        <v>#N/A</v>
      </c>
      <c r="FT13" s="32" t="e">
        <f t="shared" ref="FT13" si="79">SUM(FT3:FT12)</f>
        <v>#N/A</v>
      </c>
      <c r="FU13" s="32" t="e">
        <f t="shared" ref="FU13" si="80">SUM(FU3:FU12)</f>
        <v>#N/A</v>
      </c>
      <c r="FV13" s="32" t="e">
        <f t="shared" ref="FV13" si="81">SUM(FV3:FV12)</f>
        <v>#N/A</v>
      </c>
      <c r="FW13" s="32" t="e">
        <f t="shared" ref="FW13" si="82">SUM(FW3:FW12)</f>
        <v>#N/A</v>
      </c>
      <c r="FX13" s="32" t="e">
        <f t="shared" ref="FX13" si="83">SUM(FX3:FX12)</f>
        <v>#N/A</v>
      </c>
      <c r="FY13" s="32" t="e">
        <f t="shared" ref="FY13" si="84">SUM(FY3:FY12)</f>
        <v>#N/A</v>
      </c>
      <c r="FZ13" s="32" t="e">
        <f t="shared" ref="FZ13" si="85">SUM(FZ3:FZ12)</f>
        <v>#N/A</v>
      </c>
      <c r="GA13" s="32" t="e">
        <f t="shared" ref="GA13" si="86">SUM(GA3:GA12)</f>
        <v>#N/A</v>
      </c>
      <c r="GB13" s="32" t="e">
        <f t="shared" ref="GB13" si="87">SUM(GB3:GB12)</f>
        <v>#N/A</v>
      </c>
      <c r="GC13" s="32" t="e">
        <f t="shared" ref="GC13" si="88">SUM(GC3:GC12)</f>
        <v>#N/A</v>
      </c>
      <c r="GD13" s="32" t="e">
        <f t="shared" ref="GD13" si="89">SUM(GD3:GD12)</f>
        <v>#N/A</v>
      </c>
      <c r="GE13" s="32" t="e">
        <f t="shared" ref="GE13" si="90">SUM(GE3:GE12)</f>
        <v>#N/A</v>
      </c>
      <c r="GF13" s="32" t="e">
        <f t="shared" ref="GF13" si="91">SUM(GF3:GF12)</f>
        <v>#N/A</v>
      </c>
      <c r="GG13" s="32" t="e">
        <f t="shared" ref="GG13" si="92">SUM(GG3:GG12)</f>
        <v>#N/A</v>
      </c>
      <c r="GH13" s="32" t="e">
        <f t="shared" ref="GH13" si="93">SUM(GH3:GH12)</f>
        <v>#N/A</v>
      </c>
      <c r="GI13" s="32" t="e">
        <f t="shared" ref="GI13" si="94">SUM(GI3:GI12)</f>
        <v>#N/A</v>
      </c>
      <c r="GJ13" s="32" t="e">
        <f t="shared" ref="GJ13" si="95">SUM(GJ3:GJ12)</f>
        <v>#N/A</v>
      </c>
      <c r="GK13" s="32" t="e">
        <f t="shared" ref="GK13" si="96">SUM(GK3:GK12)</f>
        <v>#N/A</v>
      </c>
      <c r="GL13" s="32" t="e">
        <f t="shared" ref="GL13" si="97">SUM(GL3:GL12)</f>
        <v>#N/A</v>
      </c>
      <c r="GM13" s="32" t="e">
        <f t="shared" ref="GM13" si="98">SUM(GM3:GM12)</f>
        <v>#N/A</v>
      </c>
      <c r="GN13" s="32" t="e">
        <f t="shared" ref="GN13" si="99">SUM(GN3:GN12)</f>
        <v>#N/A</v>
      </c>
      <c r="GO13" s="32" t="e">
        <f t="shared" ref="GO13" si="100">SUM(GO3:GO12)</f>
        <v>#N/A</v>
      </c>
      <c r="GP13" s="32" t="e">
        <f t="shared" ref="GP13" si="101">SUM(GP3:GP12)</f>
        <v>#N/A</v>
      </c>
      <c r="GQ13" s="32" t="e">
        <f t="shared" ref="GQ13" si="102">SUM(GQ3:GQ12)</f>
        <v>#N/A</v>
      </c>
      <c r="GR13" s="32" t="e">
        <f t="shared" ref="GR13" si="103">SUM(GR3:GR12)</f>
        <v>#N/A</v>
      </c>
      <c r="GS13" s="32" t="e">
        <f t="shared" ref="GS13" si="104">SUM(GS3:GS12)</f>
        <v>#N/A</v>
      </c>
      <c r="GT13" s="32" t="e">
        <f t="shared" ref="GT13" si="105">SUM(GT3:GT12)</f>
        <v>#N/A</v>
      </c>
      <c r="GU13" s="32" t="e">
        <f t="shared" ref="GU13" si="106">SUM(GU3:GU12)</f>
        <v>#N/A</v>
      </c>
      <c r="GV13" s="32" t="e">
        <f t="shared" ref="GV13" si="107">SUM(GV3:GV12)</f>
        <v>#N/A</v>
      </c>
      <c r="GW13" s="32" t="e">
        <f t="shared" ref="GW13" si="108">SUM(GW3:GW12)</f>
        <v>#N/A</v>
      </c>
      <c r="GX13" s="32" t="e">
        <f t="shared" ref="GX13" si="109">SUM(GX3:GX12)</f>
        <v>#N/A</v>
      </c>
      <c r="GY13" s="32" t="e">
        <f t="shared" ref="GY13" si="110">SUM(GY3:GY12)</f>
        <v>#N/A</v>
      </c>
      <c r="GZ13" s="32" t="e">
        <f t="shared" ref="GZ13" si="111">SUM(GZ3:GZ12)</f>
        <v>#N/A</v>
      </c>
      <c r="HA13" s="32" t="e">
        <f t="shared" ref="HA13" si="112">SUM(HA3:HA12)</f>
        <v>#N/A</v>
      </c>
      <c r="HB13" s="32" t="e">
        <f t="shared" ref="HB13" si="113">SUM(HB3:HB12)</f>
        <v>#N/A</v>
      </c>
      <c r="HC13" s="32" t="e">
        <f t="shared" ref="HC13" si="114">SUM(HC3:HC12)</f>
        <v>#N/A</v>
      </c>
      <c r="HD13" s="32" t="e">
        <f t="shared" ref="HD13" si="115">SUM(HD3:HD12)</f>
        <v>#N/A</v>
      </c>
      <c r="HE13" s="32" t="e">
        <f t="shared" ref="HE13" si="116">SUM(HE3:HE12)</f>
        <v>#N/A</v>
      </c>
      <c r="HF13" s="32" t="e">
        <f t="shared" ref="HF13" si="117">SUM(HF3:HF12)</f>
        <v>#N/A</v>
      </c>
      <c r="HG13" s="32" t="e">
        <f t="shared" ref="HG13" si="118">SUM(HG3:HG12)</f>
        <v>#N/A</v>
      </c>
      <c r="HH13" s="32" t="e">
        <f t="shared" ref="HH13" si="119">SUM(HH3:HH12)</f>
        <v>#N/A</v>
      </c>
      <c r="HI13" s="32" t="e">
        <f t="shared" ref="HI13" si="120">SUM(HI3:HI12)</f>
        <v>#N/A</v>
      </c>
      <c r="HJ13" s="32" t="e">
        <f t="shared" ref="HJ13" si="121">SUM(HJ3:HJ12)</f>
        <v>#N/A</v>
      </c>
      <c r="HK13" s="32" t="e">
        <f t="shared" ref="HK13" si="122">SUM(HK3:HK12)</f>
        <v>#N/A</v>
      </c>
      <c r="HL13" s="32" t="e">
        <f t="shared" ref="HL13" si="123">SUM(HL3:HL12)</f>
        <v>#N/A</v>
      </c>
      <c r="HM13" s="32" t="e">
        <f t="shared" ref="HM13" si="124">SUM(HM3:HM12)</f>
        <v>#N/A</v>
      </c>
      <c r="HN13" s="32" t="e">
        <f t="shared" ref="HN13" si="125">SUM(HN3:HN12)</f>
        <v>#N/A</v>
      </c>
      <c r="HO13" s="32" t="e">
        <f t="shared" ref="HO13" si="126">SUM(HO3:HO12)</f>
        <v>#N/A</v>
      </c>
      <c r="HP13" s="32" t="e">
        <f t="shared" ref="HP13" si="127">SUM(HP3:HP12)</f>
        <v>#N/A</v>
      </c>
      <c r="HQ13" s="32" t="e">
        <f t="shared" ref="HQ13" si="128">SUM(HQ3:HQ12)</f>
        <v>#N/A</v>
      </c>
      <c r="HR13" s="32" t="e">
        <f t="shared" ref="HR13" si="129">SUM(HR3:HR12)</f>
        <v>#N/A</v>
      </c>
      <c r="HS13" s="32" t="e">
        <f t="shared" ref="HS13" si="130">SUM(HS3:HS12)</f>
        <v>#N/A</v>
      </c>
      <c r="HT13" s="32" t="e">
        <f t="shared" ref="HT13" si="131">SUM(HT3:HT12)</f>
        <v>#N/A</v>
      </c>
      <c r="HU13" s="32" t="e">
        <f t="shared" ref="HU13" si="132">SUM(HU3:HU12)</f>
        <v>#N/A</v>
      </c>
      <c r="HV13" s="32" t="e">
        <f t="shared" ref="HV13" si="133">SUM(HV3:HV12)</f>
        <v>#N/A</v>
      </c>
      <c r="HW13" s="32" t="e">
        <f t="shared" ref="HW13" si="134">SUM(HW3:HW12)</f>
        <v>#N/A</v>
      </c>
      <c r="HX13" s="32" t="e">
        <f t="shared" ref="HX13" si="135">SUM(HX3:HX12)</f>
        <v>#N/A</v>
      </c>
      <c r="HY13" s="32" t="e">
        <f t="shared" ref="HY13" si="136">SUM(HY3:HY12)</f>
        <v>#N/A</v>
      </c>
      <c r="HZ13" s="32" t="e">
        <f t="shared" ref="HZ13" si="137">SUM(HZ3:HZ12)</f>
        <v>#N/A</v>
      </c>
      <c r="IA13" s="32" t="e">
        <f t="shared" ref="IA13" si="138">SUM(IA3:IA12)</f>
        <v>#N/A</v>
      </c>
      <c r="IB13" s="32" t="e">
        <f t="shared" ref="IB13" si="139">SUM(IB3:IB12)</f>
        <v>#N/A</v>
      </c>
      <c r="IC13" s="32" t="e">
        <f t="shared" ref="IC13" si="140">SUM(IC3:IC12)</f>
        <v>#N/A</v>
      </c>
      <c r="ID13" s="32" t="e">
        <f t="shared" ref="ID13" si="141">SUM(ID3:ID12)</f>
        <v>#N/A</v>
      </c>
      <c r="IE13" s="32" t="e">
        <f t="shared" ref="IE13" si="142">SUM(IE3:IE12)</f>
        <v>#N/A</v>
      </c>
      <c r="IF13" s="32" t="e">
        <f t="shared" ref="IF13" si="143">SUM(IF3:IF12)</f>
        <v>#N/A</v>
      </c>
      <c r="IG13" s="32" t="e">
        <f t="shared" ref="IG13" si="144">SUM(IG3:IG12)</f>
        <v>#N/A</v>
      </c>
      <c r="IH13" s="32" t="e">
        <f t="shared" ref="IH13" si="145">SUM(IH3:IH12)</f>
        <v>#N/A</v>
      </c>
      <c r="II13" s="32" t="e">
        <f t="shared" ref="II13" si="146">SUM(II3:II12)</f>
        <v>#N/A</v>
      </c>
      <c r="IJ13" s="32" t="e">
        <f t="shared" ref="IJ13" si="147">SUM(IJ3:IJ12)</f>
        <v>#N/A</v>
      </c>
      <c r="IK13" s="32" t="e">
        <f t="shared" ref="IK13" si="148">SUM(IK3:IK12)</f>
        <v>#N/A</v>
      </c>
      <c r="IL13" s="32" t="e">
        <f t="shared" ref="IL13" si="149">SUM(IL3:IL12)</f>
        <v>#N/A</v>
      </c>
      <c r="IM13" s="32" t="e">
        <f t="shared" ref="IM13" si="150">SUM(IM3:IM12)</f>
        <v>#N/A</v>
      </c>
      <c r="IN13" s="32" t="e">
        <f t="shared" ref="IN13" si="151">SUM(IN3:IN12)</f>
        <v>#N/A</v>
      </c>
      <c r="IO13" s="32" t="e">
        <f t="shared" ref="IO13" si="152">SUM(IO3:IO12)</f>
        <v>#N/A</v>
      </c>
      <c r="IP13" s="32" t="e">
        <f t="shared" ref="IP13" si="153">SUM(IP3:IP12)</f>
        <v>#N/A</v>
      </c>
      <c r="IQ13" s="32" t="e">
        <f t="shared" ref="IQ13" si="154">SUM(IQ3:IQ12)</f>
        <v>#N/A</v>
      </c>
      <c r="IR13" s="32" t="e">
        <f>SUM(IR3:IR12)</f>
        <v>#N/A</v>
      </c>
    </row>
    <row r="14" spans="1:252" ht="20" customHeight="1" x14ac:dyDescent="0.2"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</row>
    <row r="15" spans="1:252" ht="20" customHeight="1" thickBot="1" x14ac:dyDescent="0.25">
      <c r="B15" s="33" t="s">
        <v>53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Y15" s="33" t="s">
        <v>55</v>
      </c>
    </row>
    <row r="16" spans="1:252" ht="20" customHeight="1" thickBot="1" x14ac:dyDescent="0.25">
      <c r="B16" s="29" t="s">
        <v>0</v>
      </c>
      <c r="C16" s="29" t="s">
        <v>1</v>
      </c>
      <c r="D16" s="35" t="s">
        <v>51</v>
      </c>
      <c r="E16" s="36">
        <f>Summary!N3</f>
        <v>44317</v>
      </c>
      <c r="F16" s="36">
        <f>EDATE(E16,1)</f>
        <v>44348</v>
      </c>
      <c r="G16" s="36">
        <f t="shared" ref="G16:BR16" si="155">EDATE(F16,1)</f>
        <v>44378</v>
      </c>
      <c r="H16" s="36">
        <f t="shared" si="155"/>
        <v>44409</v>
      </c>
      <c r="I16" s="36">
        <f t="shared" si="155"/>
        <v>44440</v>
      </c>
      <c r="J16" s="36">
        <f t="shared" si="155"/>
        <v>44470</v>
      </c>
      <c r="K16" s="36">
        <f t="shared" si="155"/>
        <v>44501</v>
      </c>
      <c r="L16" s="36">
        <f t="shared" si="155"/>
        <v>44531</v>
      </c>
      <c r="M16" s="36">
        <f t="shared" si="155"/>
        <v>44562</v>
      </c>
      <c r="N16" s="36">
        <f t="shared" si="155"/>
        <v>44593</v>
      </c>
      <c r="O16" s="36">
        <f t="shared" si="155"/>
        <v>44621</v>
      </c>
      <c r="P16" s="36">
        <f t="shared" si="155"/>
        <v>44652</v>
      </c>
      <c r="Q16" s="36">
        <f t="shared" si="155"/>
        <v>44682</v>
      </c>
      <c r="R16" s="36">
        <f t="shared" si="155"/>
        <v>44713</v>
      </c>
      <c r="S16" s="36">
        <f t="shared" si="155"/>
        <v>44743</v>
      </c>
      <c r="T16" s="36">
        <f t="shared" si="155"/>
        <v>44774</v>
      </c>
      <c r="U16" s="36">
        <f t="shared" si="155"/>
        <v>44805</v>
      </c>
      <c r="V16" s="36">
        <f t="shared" si="155"/>
        <v>44835</v>
      </c>
      <c r="W16" s="36">
        <f t="shared" si="155"/>
        <v>44866</v>
      </c>
      <c r="X16" s="36">
        <f t="shared" si="155"/>
        <v>44896</v>
      </c>
      <c r="Y16" s="36">
        <f t="shared" si="155"/>
        <v>44927</v>
      </c>
      <c r="Z16" s="36">
        <f t="shared" si="155"/>
        <v>44958</v>
      </c>
      <c r="AA16" s="36">
        <f t="shared" si="155"/>
        <v>44986</v>
      </c>
      <c r="AB16" s="36">
        <f t="shared" si="155"/>
        <v>45017</v>
      </c>
      <c r="AC16" s="36">
        <f t="shared" si="155"/>
        <v>45047</v>
      </c>
      <c r="AD16" s="36">
        <f t="shared" si="155"/>
        <v>45078</v>
      </c>
      <c r="AE16" s="36">
        <f t="shared" si="155"/>
        <v>45108</v>
      </c>
      <c r="AF16" s="36">
        <f t="shared" si="155"/>
        <v>45139</v>
      </c>
      <c r="AG16" s="36">
        <f t="shared" si="155"/>
        <v>45170</v>
      </c>
      <c r="AH16" s="36">
        <f t="shared" si="155"/>
        <v>45200</v>
      </c>
      <c r="AI16" s="36">
        <f t="shared" si="155"/>
        <v>45231</v>
      </c>
      <c r="AJ16" s="36">
        <f t="shared" si="155"/>
        <v>45261</v>
      </c>
      <c r="AK16" s="36">
        <f t="shared" si="155"/>
        <v>45292</v>
      </c>
      <c r="AL16" s="36">
        <f t="shared" si="155"/>
        <v>45323</v>
      </c>
      <c r="AM16" s="36">
        <f t="shared" si="155"/>
        <v>45352</v>
      </c>
      <c r="AN16" s="36">
        <f t="shared" si="155"/>
        <v>45383</v>
      </c>
      <c r="AO16" s="36">
        <f t="shared" si="155"/>
        <v>45413</v>
      </c>
      <c r="AP16" s="36">
        <f t="shared" si="155"/>
        <v>45444</v>
      </c>
      <c r="AQ16" s="36">
        <f t="shared" si="155"/>
        <v>45474</v>
      </c>
      <c r="AR16" s="36">
        <f t="shared" si="155"/>
        <v>45505</v>
      </c>
      <c r="AS16" s="36">
        <f t="shared" si="155"/>
        <v>45536</v>
      </c>
      <c r="AT16" s="36">
        <f t="shared" si="155"/>
        <v>45566</v>
      </c>
      <c r="AU16" s="36">
        <f t="shared" si="155"/>
        <v>45597</v>
      </c>
      <c r="AV16" s="36">
        <f t="shared" si="155"/>
        <v>45627</v>
      </c>
      <c r="AW16" s="36">
        <f t="shared" si="155"/>
        <v>45658</v>
      </c>
      <c r="AX16" s="36">
        <f t="shared" si="155"/>
        <v>45689</v>
      </c>
      <c r="AY16" s="36">
        <f t="shared" si="155"/>
        <v>45717</v>
      </c>
      <c r="AZ16" s="36">
        <f t="shared" si="155"/>
        <v>45748</v>
      </c>
      <c r="BA16" s="36">
        <f t="shared" si="155"/>
        <v>45778</v>
      </c>
      <c r="BB16" s="36">
        <f t="shared" si="155"/>
        <v>45809</v>
      </c>
      <c r="BC16" s="36">
        <f t="shared" si="155"/>
        <v>45839</v>
      </c>
      <c r="BD16" s="36">
        <f t="shared" si="155"/>
        <v>45870</v>
      </c>
      <c r="BE16" s="36">
        <f t="shared" si="155"/>
        <v>45901</v>
      </c>
      <c r="BF16" s="36">
        <f t="shared" si="155"/>
        <v>45931</v>
      </c>
      <c r="BG16" s="36">
        <f t="shared" si="155"/>
        <v>45962</v>
      </c>
      <c r="BH16" s="36">
        <f t="shared" si="155"/>
        <v>45992</v>
      </c>
      <c r="BI16" s="36">
        <f t="shared" si="155"/>
        <v>46023</v>
      </c>
      <c r="BJ16" s="36">
        <f t="shared" si="155"/>
        <v>46054</v>
      </c>
      <c r="BK16" s="36">
        <f t="shared" si="155"/>
        <v>46082</v>
      </c>
      <c r="BL16" s="36">
        <f t="shared" si="155"/>
        <v>46113</v>
      </c>
      <c r="BM16" s="36">
        <f t="shared" si="155"/>
        <v>46143</v>
      </c>
      <c r="BN16" s="36">
        <f t="shared" si="155"/>
        <v>46174</v>
      </c>
      <c r="BO16" s="36">
        <f t="shared" si="155"/>
        <v>46204</v>
      </c>
      <c r="BP16" s="36">
        <f t="shared" si="155"/>
        <v>46235</v>
      </c>
      <c r="BQ16" s="36">
        <f t="shared" si="155"/>
        <v>46266</v>
      </c>
      <c r="BR16" s="36">
        <f t="shared" si="155"/>
        <v>46296</v>
      </c>
      <c r="BS16" s="36">
        <f t="shared" ref="BS16:DT16" si="156">EDATE(BR16,1)</f>
        <v>46327</v>
      </c>
      <c r="BT16" s="36">
        <f t="shared" si="156"/>
        <v>46357</v>
      </c>
      <c r="BU16" s="36">
        <f t="shared" si="156"/>
        <v>46388</v>
      </c>
      <c r="BV16" s="36">
        <f t="shared" si="156"/>
        <v>46419</v>
      </c>
      <c r="BW16" s="36">
        <f t="shared" si="156"/>
        <v>46447</v>
      </c>
      <c r="BX16" s="36">
        <f t="shared" si="156"/>
        <v>46478</v>
      </c>
      <c r="BY16" s="36">
        <f t="shared" si="156"/>
        <v>46508</v>
      </c>
      <c r="BZ16" s="36">
        <f t="shared" si="156"/>
        <v>46539</v>
      </c>
      <c r="CA16" s="36">
        <f t="shared" si="156"/>
        <v>46569</v>
      </c>
      <c r="CB16" s="36">
        <f t="shared" si="156"/>
        <v>46600</v>
      </c>
      <c r="CC16" s="36">
        <f t="shared" si="156"/>
        <v>46631</v>
      </c>
      <c r="CD16" s="36">
        <f t="shared" si="156"/>
        <v>46661</v>
      </c>
      <c r="CE16" s="36">
        <f t="shared" si="156"/>
        <v>46692</v>
      </c>
      <c r="CF16" s="36">
        <f t="shared" si="156"/>
        <v>46722</v>
      </c>
      <c r="CG16" s="36">
        <f t="shared" si="156"/>
        <v>46753</v>
      </c>
      <c r="CH16" s="36">
        <f t="shared" si="156"/>
        <v>46784</v>
      </c>
      <c r="CI16" s="36">
        <f t="shared" si="156"/>
        <v>46813</v>
      </c>
      <c r="CJ16" s="36">
        <f t="shared" si="156"/>
        <v>46844</v>
      </c>
      <c r="CK16" s="36">
        <f t="shared" si="156"/>
        <v>46874</v>
      </c>
      <c r="CL16" s="36">
        <f t="shared" si="156"/>
        <v>46905</v>
      </c>
      <c r="CM16" s="36">
        <f t="shared" si="156"/>
        <v>46935</v>
      </c>
      <c r="CN16" s="36">
        <f t="shared" si="156"/>
        <v>46966</v>
      </c>
      <c r="CO16" s="36">
        <f t="shared" si="156"/>
        <v>46997</v>
      </c>
      <c r="CP16" s="36">
        <f t="shared" si="156"/>
        <v>47027</v>
      </c>
      <c r="CQ16" s="36">
        <f t="shared" si="156"/>
        <v>47058</v>
      </c>
      <c r="CR16" s="36">
        <f t="shared" si="156"/>
        <v>47088</v>
      </c>
      <c r="CS16" s="36">
        <f t="shared" si="156"/>
        <v>47119</v>
      </c>
      <c r="CT16" s="36">
        <f t="shared" si="156"/>
        <v>47150</v>
      </c>
      <c r="CU16" s="36">
        <f t="shared" si="156"/>
        <v>47178</v>
      </c>
      <c r="CV16" s="36">
        <f t="shared" si="156"/>
        <v>47209</v>
      </c>
      <c r="CW16" s="36">
        <f t="shared" si="156"/>
        <v>47239</v>
      </c>
      <c r="CX16" s="36">
        <f t="shared" si="156"/>
        <v>47270</v>
      </c>
      <c r="CY16" s="36">
        <f t="shared" si="156"/>
        <v>47300</v>
      </c>
      <c r="CZ16" s="36">
        <f t="shared" si="156"/>
        <v>47331</v>
      </c>
      <c r="DA16" s="36">
        <f t="shared" si="156"/>
        <v>47362</v>
      </c>
      <c r="DB16" s="36">
        <f t="shared" si="156"/>
        <v>47392</v>
      </c>
      <c r="DC16" s="36">
        <f t="shared" si="156"/>
        <v>47423</v>
      </c>
      <c r="DD16" s="36">
        <f t="shared" si="156"/>
        <v>47453</v>
      </c>
      <c r="DE16" s="36">
        <f t="shared" si="156"/>
        <v>47484</v>
      </c>
      <c r="DF16" s="36">
        <f t="shared" si="156"/>
        <v>47515</v>
      </c>
      <c r="DG16" s="36">
        <f t="shared" si="156"/>
        <v>47543</v>
      </c>
      <c r="DH16" s="36">
        <f t="shared" si="156"/>
        <v>47574</v>
      </c>
      <c r="DI16" s="36">
        <f t="shared" si="156"/>
        <v>47604</v>
      </c>
      <c r="DJ16" s="36">
        <f t="shared" si="156"/>
        <v>47635</v>
      </c>
      <c r="DK16" s="36">
        <f t="shared" si="156"/>
        <v>47665</v>
      </c>
      <c r="DL16" s="36">
        <f t="shared" si="156"/>
        <v>47696</v>
      </c>
      <c r="DM16" s="36">
        <f t="shared" si="156"/>
        <v>47727</v>
      </c>
      <c r="DN16" s="36">
        <f t="shared" si="156"/>
        <v>47757</v>
      </c>
      <c r="DO16" s="36">
        <f t="shared" si="156"/>
        <v>47788</v>
      </c>
      <c r="DP16" s="36">
        <f t="shared" si="156"/>
        <v>47818</v>
      </c>
      <c r="DQ16" s="36">
        <f t="shared" si="156"/>
        <v>47849</v>
      </c>
      <c r="DR16" s="36">
        <f t="shared" si="156"/>
        <v>47880</v>
      </c>
      <c r="DS16" s="36">
        <f t="shared" si="156"/>
        <v>47908</v>
      </c>
      <c r="DT16" s="36">
        <f t="shared" si="156"/>
        <v>47939</v>
      </c>
      <c r="DU16" s="35" t="s">
        <v>52</v>
      </c>
      <c r="DY16" s="29" t="s">
        <v>0</v>
      </c>
      <c r="DZ16" s="29" t="s">
        <v>1</v>
      </c>
      <c r="EA16" s="35" t="s">
        <v>51</v>
      </c>
      <c r="EB16" s="36">
        <f>E16</f>
        <v>44317</v>
      </c>
      <c r="EC16" s="36">
        <f t="shared" ref="EC16:GN16" si="157">F16</f>
        <v>44348</v>
      </c>
      <c r="ED16" s="36">
        <f t="shared" si="157"/>
        <v>44378</v>
      </c>
      <c r="EE16" s="36">
        <f t="shared" si="157"/>
        <v>44409</v>
      </c>
      <c r="EF16" s="36">
        <f t="shared" si="157"/>
        <v>44440</v>
      </c>
      <c r="EG16" s="36">
        <f t="shared" si="157"/>
        <v>44470</v>
      </c>
      <c r="EH16" s="36">
        <f t="shared" si="157"/>
        <v>44501</v>
      </c>
      <c r="EI16" s="36">
        <f t="shared" si="157"/>
        <v>44531</v>
      </c>
      <c r="EJ16" s="36">
        <f t="shared" si="157"/>
        <v>44562</v>
      </c>
      <c r="EK16" s="36">
        <f t="shared" si="157"/>
        <v>44593</v>
      </c>
      <c r="EL16" s="36">
        <f t="shared" si="157"/>
        <v>44621</v>
      </c>
      <c r="EM16" s="36">
        <f t="shared" si="157"/>
        <v>44652</v>
      </c>
      <c r="EN16" s="36">
        <f t="shared" si="157"/>
        <v>44682</v>
      </c>
      <c r="EO16" s="36">
        <f t="shared" si="157"/>
        <v>44713</v>
      </c>
      <c r="EP16" s="36">
        <f t="shared" si="157"/>
        <v>44743</v>
      </c>
      <c r="EQ16" s="36">
        <f t="shared" si="157"/>
        <v>44774</v>
      </c>
      <c r="ER16" s="36">
        <f t="shared" si="157"/>
        <v>44805</v>
      </c>
      <c r="ES16" s="36">
        <f t="shared" si="157"/>
        <v>44835</v>
      </c>
      <c r="ET16" s="36">
        <f t="shared" si="157"/>
        <v>44866</v>
      </c>
      <c r="EU16" s="36">
        <f t="shared" si="157"/>
        <v>44896</v>
      </c>
      <c r="EV16" s="36">
        <f t="shared" si="157"/>
        <v>44927</v>
      </c>
      <c r="EW16" s="36">
        <f t="shared" si="157"/>
        <v>44958</v>
      </c>
      <c r="EX16" s="36">
        <f t="shared" si="157"/>
        <v>44986</v>
      </c>
      <c r="EY16" s="36">
        <f t="shared" si="157"/>
        <v>45017</v>
      </c>
      <c r="EZ16" s="36">
        <f t="shared" si="157"/>
        <v>45047</v>
      </c>
      <c r="FA16" s="36">
        <f t="shared" si="157"/>
        <v>45078</v>
      </c>
      <c r="FB16" s="36">
        <f t="shared" si="157"/>
        <v>45108</v>
      </c>
      <c r="FC16" s="36">
        <f t="shared" si="157"/>
        <v>45139</v>
      </c>
      <c r="FD16" s="36">
        <f t="shared" si="157"/>
        <v>45170</v>
      </c>
      <c r="FE16" s="36">
        <f t="shared" si="157"/>
        <v>45200</v>
      </c>
      <c r="FF16" s="36">
        <f t="shared" si="157"/>
        <v>45231</v>
      </c>
      <c r="FG16" s="36">
        <f t="shared" si="157"/>
        <v>45261</v>
      </c>
      <c r="FH16" s="36">
        <f t="shared" si="157"/>
        <v>45292</v>
      </c>
      <c r="FI16" s="36">
        <f t="shared" si="157"/>
        <v>45323</v>
      </c>
      <c r="FJ16" s="36">
        <f t="shared" si="157"/>
        <v>45352</v>
      </c>
      <c r="FK16" s="36">
        <f t="shared" si="157"/>
        <v>45383</v>
      </c>
      <c r="FL16" s="36">
        <f t="shared" si="157"/>
        <v>45413</v>
      </c>
      <c r="FM16" s="36">
        <f t="shared" si="157"/>
        <v>45444</v>
      </c>
      <c r="FN16" s="36">
        <f t="shared" si="157"/>
        <v>45474</v>
      </c>
      <c r="FO16" s="36">
        <f t="shared" si="157"/>
        <v>45505</v>
      </c>
      <c r="FP16" s="36">
        <f t="shared" si="157"/>
        <v>45536</v>
      </c>
      <c r="FQ16" s="36">
        <f t="shared" si="157"/>
        <v>45566</v>
      </c>
      <c r="FR16" s="36">
        <f t="shared" si="157"/>
        <v>45597</v>
      </c>
      <c r="FS16" s="36">
        <f t="shared" si="157"/>
        <v>45627</v>
      </c>
      <c r="FT16" s="36">
        <f t="shared" si="157"/>
        <v>45658</v>
      </c>
      <c r="FU16" s="36">
        <f t="shared" si="157"/>
        <v>45689</v>
      </c>
      <c r="FV16" s="36">
        <f t="shared" si="157"/>
        <v>45717</v>
      </c>
      <c r="FW16" s="36">
        <f t="shared" si="157"/>
        <v>45748</v>
      </c>
      <c r="FX16" s="36">
        <f t="shared" si="157"/>
        <v>45778</v>
      </c>
      <c r="FY16" s="36">
        <f t="shared" si="157"/>
        <v>45809</v>
      </c>
      <c r="FZ16" s="36">
        <f t="shared" si="157"/>
        <v>45839</v>
      </c>
      <c r="GA16" s="36">
        <f t="shared" si="157"/>
        <v>45870</v>
      </c>
      <c r="GB16" s="36">
        <f t="shared" si="157"/>
        <v>45901</v>
      </c>
      <c r="GC16" s="36">
        <f t="shared" si="157"/>
        <v>45931</v>
      </c>
      <c r="GD16" s="36">
        <f t="shared" si="157"/>
        <v>45962</v>
      </c>
      <c r="GE16" s="36">
        <f t="shared" si="157"/>
        <v>45992</v>
      </c>
      <c r="GF16" s="36">
        <f t="shared" si="157"/>
        <v>46023</v>
      </c>
      <c r="GG16" s="36">
        <f t="shared" si="157"/>
        <v>46054</v>
      </c>
      <c r="GH16" s="36">
        <f t="shared" si="157"/>
        <v>46082</v>
      </c>
      <c r="GI16" s="36">
        <f t="shared" si="157"/>
        <v>46113</v>
      </c>
      <c r="GJ16" s="36">
        <f t="shared" si="157"/>
        <v>46143</v>
      </c>
      <c r="GK16" s="36">
        <f t="shared" si="157"/>
        <v>46174</v>
      </c>
      <c r="GL16" s="36">
        <f t="shared" si="157"/>
        <v>46204</v>
      </c>
      <c r="GM16" s="36">
        <f t="shared" si="157"/>
        <v>46235</v>
      </c>
      <c r="GN16" s="36">
        <f t="shared" si="157"/>
        <v>46266</v>
      </c>
      <c r="GO16" s="36">
        <f t="shared" ref="GO16:IQ16" si="158">BR16</f>
        <v>46296</v>
      </c>
      <c r="GP16" s="36">
        <f t="shared" si="158"/>
        <v>46327</v>
      </c>
      <c r="GQ16" s="36">
        <f t="shared" si="158"/>
        <v>46357</v>
      </c>
      <c r="GR16" s="36">
        <f t="shared" si="158"/>
        <v>46388</v>
      </c>
      <c r="GS16" s="36">
        <f t="shared" si="158"/>
        <v>46419</v>
      </c>
      <c r="GT16" s="36">
        <f t="shared" si="158"/>
        <v>46447</v>
      </c>
      <c r="GU16" s="36">
        <f t="shared" si="158"/>
        <v>46478</v>
      </c>
      <c r="GV16" s="36">
        <f t="shared" si="158"/>
        <v>46508</v>
      </c>
      <c r="GW16" s="36">
        <f t="shared" si="158"/>
        <v>46539</v>
      </c>
      <c r="GX16" s="36">
        <f t="shared" si="158"/>
        <v>46569</v>
      </c>
      <c r="GY16" s="36">
        <f t="shared" si="158"/>
        <v>46600</v>
      </c>
      <c r="GZ16" s="36">
        <f t="shared" si="158"/>
        <v>46631</v>
      </c>
      <c r="HA16" s="36">
        <f t="shared" si="158"/>
        <v>46661</v>
      </c>
      <c r="HB16" s="36">
        <f t="shared" si="158"/>
        <v>46692</v>
      </c>
      <c r="HC16" s="36">
        <f t="shared" si="158"/>
        <v>46722</v>
      </c>
      <c r="HD16" s="36">
        <f t="shared" si="158"/>
        <v>46753</v>
      </c>
      <c r="HE16" s="36">
        <f t="shared" si="158"/>
        <v>46784</v>
      </c>
      <c r="HF16" s="36">
        <f t="shared" si="158"/>
        <v>46813</v>
      </c>
      <c r="HG16" s="36">
        <f t="shared" si="158"/>
        <v>46844</v>
      </c>
      <c r="HH16" s="36">
        <f t="shared" si="158"/>
        <v>46874</v>
      </c>
      <c r="HI16" s="36">
        <f t="shared" si="158"/>
        <v>46905</v>
      </c>
      <c r="HJ16" s="36">
        <f t="shared" si="158"/>
        <v>46935</v>
      </c>
      <c r="HK16" s="36">
        <f t="shared" si="158"/>
        <v>46966</v>
      </c>
      <c r="HL16" s="36">
        <f t="shared" si="158"/>
        <v>46997</v>
      </c>
      <c r="HM16" s="36">
        <f t="shared" si="158"/>
        <v>47027</v>
      </c>
      <c r="HN16" s="36">
        <f t="shared" si="158"/>
        <v>47058</v>
      </c>
      <c r="HO16" s="36">
        <f t="shared" si="158"/>
        <v>47088</v>
      </c>
      <c r="HP16" s="36">
        <f t="shared" si="158"/>
        <v>47119</v>
      </c>
      <c r="HQ16" s="36">
        <f t="shared" si="158"/>
        <v>47150</v>
      </c>
      <c r="HR16" s="36">
        <f t="shared" si="158"/>
        <v>47178</v>
      </c>
      <c r="HS16" s="36">
        <f t="shared" si="158"/>
        <v>47209</v>
      </c>
      <c r="HT16" s="36">
        <f t="shared" si="158"/>
        <v>47239</v>
      </c>
      <c r="HU16" s="36">
        <f t="shared" si="158"/>
        <v>47270</v>
      </c>
      <c r="HV16" s="36">
        <f t="shared" si="158"/>
        <v>47300</v>
      </c>
      <c r="HW16" s="36">
        <f t="shared" si="158"/>
        <v>47331</v>
      </c>
      <c r="HX16" s="36">
        <f t="shared" si="158"/>
        <v>47362</v>
      </c>
      <c r="HY16" s="36">
        <f t="shared" si="158"/>
        <v>47392</v>
      </c>
      <c r="HZ16" s="36">
        <f t="shared" si="158"/>
        <v>47423</v>
      </c>
      <c r="IA16" s="36">
        <f t="shared" si="158"/>
        <v>47453</v>
      </c>
      <c r="IB16" s="36">
        <f t="shared" si="158"/>
        <v>47484</v>
      </c>
      <c r="IC16" s="36">
        <f t="shared" si="158"/>
        <v>47515</v>
      </c>
      <c r="ID16" s="36">
        <f t="shared" si="158"/>
        <v>47543</v>
      </c>
      <c r="IE16" s="36">
        <f t="shared" si="158"/>
        <v>47574</v>
      </c>
      <c r="IF16" s="36">
        <f t="shared" si="158"/>
        <v>47604</v>
      </c>
      <c r="IG16" s="36">
        <f t="shared" si="158"/>
        <v>47635</v>
      </c>
      <c r="IH16" s="36">
        <f t="shared" si="158"/>
        <v>47665</v>
      </c>
      <c r="II16" s="36">
        <f t="shared" si="158"/>
        <v>47696</v>
      </c>
      <c r="IJ16" s="36">
        <f t="shared" si="158"/>
        <v>47727</v>
      </c>
      <c r="IK16" s="36">
        <f t="shared" si="158"/>
        <v>47757</v>
      </c>
      <c r="IL16" s="36">
        <f t="shared" si="158"/>
        <v>47788</v>
      </c>
      <c r="IM16" s="36">
        <f t="shared" si="158"/>
        <v>47818</v>
      </c>
      <c r="IN16" s="36">
        <f t="shared" si="158"/>
        <v>47849</v>
      </c>
      <c r="IO16" s="36">
        <f t="shared" si="158"/>
        <v>47880</v>
      </c>
      <c r="IP16" s="36">
        <f t="shared" si="158"/>
        <v>47908</v>
      </c>
      <c r="IQ16" s="36">
        <f t="shared" si="158"/>
        <v>47939</v>
      </c>
      <c r="IR16" s="35" t="s">
        <v>52</v>
      </c>
    </row>
    <row r="17" spans="2:252" ht="20" customHeight="1" thickBot="1" x14ac:dyDescent="0.25">
      <c r="B17" s="30">
        <v>1</v>
      </c>
      <c r="C17" s="30" t="str">
        <f>Summary!AI3</f>
        <v>American Express</v>
      </c>
      <c r="D17" s="31">
        <f>VLOOKUP(C17,Summary!$B$2:$C$12,2,FALSE)</f>
        <v>2931</v>
      </c>
      <c r="E17" s="31">
        <f>VLOOKUP(E16,'Extra Payment Schedule'!$C$5:$I$125,7,FALSE)</f>
        <v>288</v>
      </c>
      <c r="F17" s="31">
        <f>VLOOKUP(F16,'Extra Payment Schedule'!$C$5:$I$125,7,FALSE)</f>
        <v>288</v>
      </c>
      <c r="G17" s="31">
        <f>VLOOKUP(G16,'Extra Payment Schedule'!$C$5:$I$125,7,FALSE)</f>
        <v>288</v>
      </c>
      <c r="H17" s="31">
        <f>VLOOKUP(H16,'Extra Payment Schedule'!$C$5:$I$125,7,FALSE)</f>
        <v>288</v>
      </c>
      <c r="I17" s="31">
        <f>VLOOKUP(I16,'Extra Payment Schedule'!$C$5:$I$125,7,FALSE)</f>
        <v>288</v>
      </c>
      <c r="J17" s="31">
        <f>VLOOKUP(J16,'Extra Payment Schedule'!$C$5:$I$125,7,FALSE)</f>
        <v>288</v>
      </c>
      <c r="K17" s="31">
        <f>VLOOKUP(K16,'Extra Payment Schedule'!$C$5:$I$125,7,FALSE)</f>
        <v>288</v>
      </c>
      <c r="L17" s="31">
        <f>VLOOKUP(L16,'Extra Payment Schedule'!$C$5:$I$125,7,FALSE)</f>
        <v>288</v>
      </c>
      <c r="M17" s="31">
        <f>VLOOKUP(M16,'Extra Payment Schedule'!$C$5:$I$125,7,FALSE)</f>
        <v>288</v>
      </c>
      <c r="N17" s="31">
        <f>VLOOKUP(N16,'Extra Payment Schedule'!$C$5:$I$125,7,FALSE)</f>
        <v>288</v>
      </c>
      <c r="O17" s="31">
        <f>VLOOKUP(O16,'Extra Payment Schedule'!$C$5:$I$125,7,FALSE)</f>
        <v>288</v>
      </c>
      <c r="P17" s="31">
        <f>VLOOKUP(P16,'Extra Payment Schedule'!$C$5:$I$125,7,FALSE)</f>
        <v>247.89015415460929</v>
      </c>
      <c r="Q17" s="31">
        <f>VLOOKUP(Q16,'Extra Payment Schedule'!$C$5:$I$125,7,FALSE)</f>
        <v>0</v>
      </c>
      <c r="R17" s="31">
        <f>VLOOKUP(R16,'Extra Payment Schedule'!$C$5:$I$125,7,FALSE)</f>
        <v>0</v>
      </c>
      <c r="S17" s="31">
        <f>VLOOKUP(S16,'Extra Payment Schedule'!$C$5:$I$125,7,FALSE)</f>
        <v>0</v>
      </c>
      <c r="T17" s="31">
        <f>VLOOKUP(T16,'Extra Payment Schedule'!$C$5:$I$125,7,FALSE)</f>
        <v>0</v>
      </c>
      <c r="U17" s="31">
        <f>VLOOKUP(U16,'Extra Payment Schedule'!$C$5:$I$125,7,FALSE)</f>
        <v>0</v>
      </c>
      <c r="V17" s="31">
        <f>VLOOKUP(V16,'Extra Payment Schedule'!$C$5:$I$125,7,FALSE)</f>
        <v>0</v>
      </c>
      <c r="W17" s="31">
        <f>VLOOKUP(W16,'Extra Payment Schedule'!$C$5:$I$125,7,FALSE)</f>
        <v>0</v>
      </c>
      <c r="X17" s="31">
        <f>VLOOKUP(X16,'Extra Payment Schedule'!$C$5:$I$125,7,FALSE)</f>
        <v>0</v>
      </c>
      <c r="Y17" s="31">
        <f>VLOOKUP(Y16,'Extra Payment Schedule'!$C$5:$I$125,7,FALSE)</f>
        <v>0</v>
      </c>
      <c r="Z17" s="31">
        <f>VLOOKUP(Z16,'Extra Payment Schedule'!$C$5:$I$125,7,FALSE)</f>
        <v>0</v>
      </c>
      <c r="AA17" s="31">
        <f>VLOOKUP(AA16,'Extra Payment Schedule'!$C$5:$I$125,7,FALSE)</f>
        <v>0</v>
      </c>
      <c r="AB17" s="31">
        <f>VLOOKUP(AB16,'Extra Payment Schedule'!$C$5:$I$125,7,FALSE)</f>
        <v>0</v>
      </c>
      <c r="AC17" s="31">
        <f>VLOOKUP(AC16,'Extra Payment Schedule'!$C$5:$I$125,7,FALSE)</f>
        <v>0</v>
      </c>
      <c r="AD17" s="31">
        <f>VLOOKUP(AD16,'Extra Payment Schedule'!$C$5:$I$125,7,FALSE)</f>
        <v>0</v>
      </c>
      <c r="AE17" s="31">
        <f>VLOOKUP(AE16,'Extra Payment Schedule'!$C$5:$I$125,7,FALSE)</f>
        <v>0</v>
      </c>
      <c r="AF17" s="31">
        <f>VLOOKUP(AF16,'Extra Payment Schedule'!$C$5:$I$125,7,FALSE)</f>
        <v>0</v>
      </c>
      <c r="AG17" s="31">
        <f>VLOOKUP(AG16,'Extra Payment Schedule'!$C$5:$I$125,7,FALSE)</f>
        <v>0</v>
      </c>
      <c r="AH17" s="31">
        <f>VLOOKUP(AH16,'Extra Payment Schedule'!$C$5:$I$125,7,FALSE)</f>
        <v>0</v>
      </c>
      <c r="AI17" s="31">
        <f>VLOOKUP(AI16,'Extra Payment Schedule'!$C$5:$I$125,7,FALSE)</f>
        <v>0</v>
      </c>
      <c r="AJ17" s="31">
        <f>VLOOKUP(AJ16,'Extra Payment Schedule'!$C$5:$I$125,7,FALSE)</f>
        <v>0</v>
      </c>
      <c r="AK17" s="31">
        <f>VLOOKUP(AK16,'Extra Payment Schedule'!$C$5:$I$125,7,FALSE)</f>
        <v>0</v>
      </c>
      <c r="AL17" s="31">
        <f>VLOOKUP(AL16,'Extra Payment Schedule'!$C$5:$I$125,7,FALSE)</f>
        <v>0</v>
      </c>
      <c r="AM17" s="31">
        <f>VLOOKUP(AM16,'Extra Payment Schedule'!$C$5:$I$125,7,FALSE)</f>
        <v>0</v>
      </c>
      <c r="AN17" s="31">
        <f>VLOOKUP(AN16,'Extra Payment Schedule'!$C$5:$I$125,7,FALSE)</f>
        <v>0</v>
      </c>
      <c r="AO17" s="31">
        <f>VLOOKUP(AO16,'Extra Payment Schedule'!$C$5:$I$125,7,FALSE)</f>
        <v>0</v>
      </c>
      <c r="AP17" s="31">
        <f>VLOOKUP(AP16,'Extra Payment Schedule'!$C$5:$I$125,7,FALSE)</f>
        <v>0</v>
      </c>
      <c r="AQ17" s="31">
        <f>VLOOKUP(AQ16,'Extra Payment Schedule'!$C$5:$I$125,7,FALSE)</f>
        <v>0</v>
      </c>
      <c r="AR17" s="31">
        <f>VLOOKUP(AR16,'Extra Payment Schedule'!$C$5:$I$125,7,FALSE)</f>
        <v>0</v>
      </c>
      <c r="AS17" s="31">
        <f>VLOOKUP(AS16,'Extra Payment Schedule'!$C$5:$I$125,7,FALSE)</f>
        <v>0</v>
      </c>
      <c r="AT17" s="31">
        <f>VLOOKUP(AT16,'Extra Payment Schedule'!$C$5:$I$125,7,FALSE)</f>
        <v>0</v>
      </c>
      <c r="AU17" s="31">
        <f>VLOOKUP(AU16,'Extra Payment Schedule'!$C$5:$I$125,7,FALSE)</f>
        <v>0</v>
      </c>
      <c r="AV17" s="31">
        <f>VLOOKUP(AV16,'Extra Payment Schedule'!$C$5:$I$125,7,FALSE)</f>
        <v>0</v>
      </c>
      <c r="AW17" s="31">
        <f>VLOOKUP(AW16,'Extra Payment Schedule'!$C$5:$I$125,7,FALSE)</f>
        <v>0</v>
      </c>
      <c r="AX17" s="31">
        <f>VLOOKUP(AX16,'Extra Payment Schedule'!$C$5:$I$125,7,FALSE)</f>
        <v>0</v>
      </c>
      <c r="AY17" s="31">
        <f>VLOOKUP(AY16,'Extra Payment Schedule'!$C$5:$I$125,7,FALSE)</f>
        <v>0</v>
      </c>
      <c r="AZ17" s="31">
        <f>VLOOKUP(AZ16,'Extra Payment Schedule'!$C$5:$I$125,7,FALSE)</f>
        <v>0</v>
      </c>
      <c r="BA17" s="31">
        <f>VLOOKUP(BA16,'Extra Payment Schedule'!$C$5:$I$125,7,FALSE)</f>
        <v>0</v>
      </c>
      <c r="BB17" s="31">
        <f>VLOOKUP(BB16,'Extra Payment Schedule'!$C$5:$I$125,7,FALSE)</f>
        <v>0</v>
      </c>
      <c r="BC17" s="31">
        <f>VLOOKUP(BC16,'Extra Payment Schedule'!$C$5:$I$125,7,FALSE)</f>
        <v>0</v>
      </c>
      <c r="BD17" s="31">
        <f>VLOOKUP(BD16,'Extra Payment Schedule'!$C$5:$I$125,7,FALSE)</f>
        <v>0</v>
      </c>
      <c r="BE17" s="31">
        <f>VLOOKUP(BE16,'Extra Payment Schedule'!$C$5:$I$125,7,FALSE)</f>
        <v>0</v>
      </c>
      <c r="BF17" s="31">
        <f>VLOOKUP(BF16,'Extra Payment Schedule'!$C$5:$I$125,7,FALSE)</f>
        <v>0</v>
      </c>
      <c r="BG17" s="31">
        <f>VLOOKUP(BG16,'Extra Payment Schedule'!$C$5:$I$125,7,FALSE)</f>
        <v>0</v>
      </c>
      <c r="BH17" s="31">
        <f>VLOOKUP(BH16,'Extra Payment Schedule'!$C$5:$I$125,7,FALSE)</f>
        <v>0</v>
      </c>
      <c r="BI17" s="31">
        <f>VLOOKUP(BI16,'Extra Payment Schedule'!$C$5:$I$125,7,FALSE)</f>
        <v>0</v>
      </c>
      <c r="BJ17" s="31">
        <f>VLOOKUP(BJ16,'Extra Payment Schedule'!$C$5:$I$125,7,FALSE)</f>
        <v>0</v>
      </c>
      <c r="BK17" s="31">
        <f>VLOOKUP(BK16,'Extra Payment Schedule'!$C$5:$I$125,7,FALSE)</f>
        <v>0</v>
      </c>
      <c r="BL17" s="31">
        <f>VLOOKUP(BL16,'Extra Payment Schedule'!$C$5:$I$125,7,FALSE)</f>
        <v>0</v>
      </c>
      <c r="BM17" s="31">
        <f>VLOOKUP(BM16,'Extra Payment Schedule'!$C$5:$I$125,7,FALSE)</f>
        <v>0</v>
      </c>
      <c r="BN17" s="31">
        <f>VLOOKUP(BN16,'Extra Payment Schedule'!$C$5:$I$125,7,FALSE)</f>
        <v>0</v>
      </c>
      <c r="BO17" s="31">
        <f>VLOOKUP(BO16,'Extra Payment Schedule'!$C$5:$I$125,7,FALSE)</f>
        <v>0</v>
      </c>
      <c r="BP17" s="31">
        <f>VLOOKUP(BP16,'Extra Payment Schedule'!$C$5:$I$125,7,FALSE)</f>
        <v>0</v>
      </c>
      <c r="BQ17" s="31">
        <f>VLOOKUP(BQ16,'Extra Payment Schedule'!$C$5:$I$125,7,FALSE)</f>
        <v>0</v>
      </c>
      <c r="BR17" s="31">
        <f>VLOOKUP(BR16,'Extra Payment Schedule'!$C$5:$I$125,7,FALSE)</f>
        <v>0</v>
      </c>
      <c r="BS17" s="31">
        <f>VLOOKUP(BS16,'Extra Payment Schedule'!$C$5:$I$125,7,FALSE)</f>
        <v>0</v>
      </c>
      <c r="BT17" s="31">
        <f>VLOOKUP(BT16,'Extra Payment Schedule'!$C$5:$I$125,7,FALSE)</f>
        <v>0</v>
      </c>
      <c r="BU17" s="31">
        <f>VLOOKUP(BU16,'Extra Payment Schedule'!$C$5:$I$125,7,FALSE)</f>
        <v>0</v>
      </c>
      <c r="BV17" s="31">
        <f>VLOOKUP(BV16,'Extra Payment Schedule'!$C$5:$I$125,7,FALSE)</f>
        <v>0</v>
      </c>
      <c r="BW17" s="31">
        <f>VLOOKUP(BW16,'Extra Payment Schedule'!$C$5:$I$125,7,FALSE)</f>
        <v>0</v>
      </c>
      <c r="BX17" s="31">
        <f>VLOOKUP(BX16,'Extra Payment Schedule'!$C$5:$I$125,7,FALSE)</f>
        <v>0</v>
      </c>
      <c r="BY17" s="31">
        <f>VLOOKUP(BY16,'Extra Payment Schedule'!$C$5:$I$125,7,FALSE)</f>
        <v>0</v>
      </c>
      <c r="BZ17" s="31">
        <f>VLOOKUP(BZ16,'Extra Payment Schedule'!$C$5:$I$125,7,FALSE)</f>
        <v>0</v>
      </c>
      <c r="CA17" s="31">
        <f>VLOOKUP(CA16,'Extra Payment Schedule'!$C$5:$I$125,7,FALSE)</f>
        <v>0</v>
      </c>
      <c r="CB17" s="31">
        <f>VLOOKUP(CB16,'Extra Payment Schedule'!$C$5:$I$125,7,FALSE)</f>
        <v>0</v>
      </c>
      <c r="CC17" s="31">
        <f>VLOOKUP(CC16,'Extra Payment Schedule'!$C$5:$I$125,7,FALSE)</f>
        <v>0</v>
      </c>
      <c r="CD17" s="31">
        <f>VLOOKUP(CD16,'Extra Payment Schedule'!$C$5:$I$125,7,FALSE)</f>
        <v>0</v>
      </c>
      <c r="CE17" s="31">
        <f>VLOOKUP(CE16,'Extra Payment Schedule'!$C$5:$I$125,7,FALSE)</f>
        <v>0</v>
      </c>
      <c r="CF17" s="31">
        <f>VLOOKUP(CF16,'Extra Payment Schedule'!$C$5:$I$125,7,FALSE)</f>
        <v>0</v>
      </c>
      <c r="CG17" s="31">
        <f>VLOOKUP(CG16,'Extra Payment Schedule'!$C$5:$I$125,7,FALSE)</f>
        <v>0</v>
      </c>
      <c r="CH17" s="31">
        <f>VLOOKUP(CH16,'Extra Payment Schedule'!$C$5:$I$125,7,FALSE)</f>
        <v>0</v>
      </c>
      <c r="CI17" s="31">
        <f>VLOOKUP(CI16,'Extra Payment Schedule'!$C$5:$I$125,7,FALSE)</f>
        <v>0</v>
      </c>
      <c r="CJ17" s="31">
        <f>VLOOKUP(CJ16,'Extra Payment Schedule'!$C$5:$I$125,7,FALSE)</f>
        <v>0</v>
      </c>
      <c r="CK17" s="31">
        <f>VLOOKUP(CK16,'Extra Payment Schedule'!$C$5:$I$125,7,FALSE)</f>
        <v>0</v>
      </c>
      <c r="CL17" s="31">
        <f>VLOOKUP(CL16,'Extra Payment Schedule'!$C$5:$I$125,7,FALSE)</f>
        <v>0</v>
      </c>
      <c r="CM17" s="31">
        <f>VLOOKUP(CM16,'Extra Payment Schedule'!$C$5:$I$125,7,FALSE)</f>
        <v>0</v>
      </c>
      <c r="CN17" s="31">
        <f>VLOOKUP(CN16,'Extra Payment Schedule'!$C$5:$I$125,7,FALSE)</f>
        <v>0</v>
      </c>
      <c r="CO17" s="31">
        <f>VLOOKUP(CO16,'Extra Payment Schedule'!$C$5:$I$125,7,FALSE)</f>
        <v>0</v>
      </c>
      <c r="CP17" s="31">
        <f>VLOOKUP(CP16,'Extra Payment Schedule'!$C$5:$I$125,7,FALSE)</f>
        <v>0</v>
      </c>
      <c r="CQ17" s="31">
        <f>VLOOKUP(CQ16,'Extra Payment Schedule'!$C$5:$I$125,7,FALSE)</f>
        <v>0</v>
      </c>
      <c r="CR17" s="31">
        <f>VLOOKUP(CR16,'Extra Payment Schedule'!$C$5:$I$125,7,FALSE)</f>
        <v>0</v>
      </c>
      <c r="CS17" s="31">
        <f>VLOOKUP(CS16,'Extra Payment Schedule'!$C$5:$I$125,7,FALSE)</f>
        <v>0</v>
      </c>
      <c r="CT17" s="31">
        <f>VLOOKUP(CT16,'Extra Payment Schedule'!$C$5:$I$125,7,FALSE)</f>
        <v>0</v>
      </c>
      <c r="CU17" s="31">
        <f>VLOOKUP(CU16,'Extra Payment Schedule'!$C$5:$I$125,7,FALSE)</f>
        <v>0</v>
      </c>
      <c r="CV17" s="31">
        <f>VLOOKUP(CV16,'Extra Payment Schedule'!$C$5:$I$125,7,FALSE)</f>
        <v>0</v>
      </c>
      <c r="CW17" s="31">
        <f>VLOOKUP(CW16,'Extra Payment Schedule'!$C$5:$I$125,7,FALSE)</f>
        <v>0</v>
      </c>
      <c r="CX17" s="31">
        <f>VLOOKUP(CX16,'Extra Payment Schedule'!$C$5:$I$125,7,FALSE)</f>
        <v>0</v>
      </c>
      <c r="CY17" s="31">
        <f>VLOOKUP(CY16,'Extra Payment Schedule'!$C$5:$I$125,7,FALSE)</f>
        <v>0</v>
      </c>
      <c r="CZ17" s="31">
        <f>VLOOKUP(CZ16,'Extra Payment Schedule'!$C$5:$I$125,7,FALSE)</f>
        <v>0</v>
      </c>
      <c r="DA17" s="31">
        <f>VLOOKUP(DA16,'Extra Payment Schedule'!$C$5:$I$125,7,FALSE)</f>
        <v>0</v>
      </c>
      <c r="DB17" s="31">
        <f>VLOOKUP(DB16,'Extra Payment Schedule'!$C$5:$I$125,7,FALSE)</f>
        <v>0</v>
      </c>
      <c r="DC17" s="31">
        <f>VLOOKUP(DC16,'Extra Payment Schedule'!$C$5:$I$125,7,FALSE)</f>
        <v>0</v>
      </c>
      <c r="DD17" s="31">
        <f>VLOOKUP(DD16,'Extra Payment Schedule'!$C$5:$I$125,7,FALSE)</f>
        <v>0</v>
      </c>
      <c r="DE17" s="31">
        <f>VLOOKUP(DE16,'Extra Payment Schedule'!$C$5:$I$125,7,FALSE)</f>
        <v>0</v>
      </c>
      <c r="DF17" s="31">
        <f>VLOOKUP(DF16,'Extra Payment Schedule'!$C$5:$I$125,7,FALSE)</f>
        <v>0</v>
      </c>
      <c r="DG17" s="31">
        <f>VLOOKUP(DG16,'Extra Payment Schedule'!$C$5:$I$125,7,FALSE)</f>
        <v>0</v>
      </c>
      <c r="DH17" s="31">
        <f>VLOOKUP(DH16,'Extra Payment Schedule'!$C$5:$I$125,7,FALSE)</f>
        <v>0</v>
      </c>
      <c r="DI17" s="31">
        <f>VLOOKUP(DI16,'Extra Payment Schedule'!$C$5:$I$125,7,FALSE)</f>
        <v>0</v>
      </c>
      <c r="DJ17" s="31">
        <f>VLOOKUP(DJ16,'Extra Payment Schedule'!$C$5:$I$125,7,FALSE)</f>
        <v>0</v>
      </c>
      <c r="DK17" s="31">
        <f>VLOOKUP(DK16,'Extra Payment Schedule'!$C$5:$I$125,7,FALSE)</f>
        <v>0</v>
      </c>
      <c r="DL17" s="31">
        <f>VLOOKUP(DL16,'Extra Payment Schedule'!$C$5:$I$125,7,FALSE)</f>
        <v>0</v>
      </c>
      <c r="DM17" s="31">
        <f>VLOOKUP(DM16,'Extra Payment Schedule'!$C$5:$I$125,7,FALSE)</f>
        <v>0</v>
      </c>
      <c r="DN17" s="31">
        <f>VLOOKUP(DN16,'Extra Payment Schedule'!$C$5:$I$125,7,FALSE)</f>
        <v>0</v>
      </c>
      <c r="DO17" s="31">
        <f>VLOOKUP(DO16,'Extra Payment Schedule'!$C$5:$I$125,7,FALSE)</f>
        <v>0</v>
      </c>
      <c r="DP17" s="31">
        <f>VLOOKUP(DP16,'Extra Payment Schedule'!$C$5:$I$125,7,FALSE)</f>
        <v>0</v>
      </c>
      <c r="DQ17" s="31">
        <f>VLOOKUP(DQ16,'Extra Payment Schedule'!$C$5:$I$125,7,FALSE)</f>
        <v>0</v>
      </c>
      <c r="DR17" s="31">
        <f>VLOOKUP(DR16,'Extra Payment Schedule'!$C$5:$I$125,7,FALSE)</f>
        <v>0</v>
      </c>
      <c r="DS17" s="31">
        <f>VLOOKUP(DS16,'Extra Payment Schedule'!$C$5:$I$125,7,FALSE)</f>
        <v>0</v>
      </c>
      <c r="DT17" s="31">
        <f>VLOOKUP(DT16,'Extra Payment Schedule'!$C$5:$I$125,7,FALSE)</f>
        <v>0</v>
      </c>
      <c r="DU17" s="31">
        <f>D17-SUM(E17:DT17)</f>
        <v>-484.89015415460926</v>
      </c>
      <c r="DY17" s="30">
        <v>1</v>
      </c>
      <c r="DZ17" s="30" t="str">
        <f t="shared" ref="DZ17" si="159">C17</f>
        <v>American Express</v>
      </c>
      <c r="EA17" s="31">
        <f t="shared" ref="EA17" si="160">D17</f>
        <v>2931</v>
      </c>
      <c r="EB17" s="31">
        <f t="shared" ref="EB17:EB26" si="161">D17</f>
        <v>2931</v>
      </c>
      <c r="EC17" s="31">
        <f t="shared" ref="EC17:EC26" si="162">EB17-E17</f>
        <v>2643</v>
      </c>
      <c r="ED17" s="31">
        <f t="shared" ref="ED17:GO17" si="163">EC17-F17</f>
        <v>2355</v>
      </c>
      <c r="EE17" s="31">
        <f t="shared" si="163"/>
        <v>2067</v>
      </c>
      <c r="EF17" s="31">
        <f t="shared" si="163"/>
        <v>1779</v>
      </c>
      <c r="EG17" s="31">
        <f t="shared" si="163"/>
        <v>1491</v>
      </c>
      <c r="EH17" s="31">
        <f t="shared" si="163"/>
        <v>1203</v>
      </c>
      <c r="EI17" s="31">
        <f t="shared" si="163"/>
        <v>915</v>
      </c>
      <c r="EJ17" s="31">
        <f t="shared" si="163"/>
        <v>627</v>
      </c>
      <c r="EK17" s="31">
        <f t="shared" si="163"/>
        <v>339</v>
      </c>
      <c r="EL17" s="31">
        <f t="shared" si="163"/>
        <v>51</v>
      </c>
      <c r="EM17" s="31">
        <f t="shared" si="163"/>
        <v>-237</v>
      </c>
      <c r="EN17" s="31">
        <f t="shared" si="163"/>
        <v>-484.89015415460926</v>
      </c>
      <c r="EO17" s="31">
        <f t="shared" si="163"/>
        <v>-484.89015415460926</v>
      </c>
      <c r="EP17" s="31">
        <f t="shared" si="163"/>
        <v>-484.89015415460926</v>
      </c>
      <c r="EQ17" s="31">
        <f t="shared" si="163"/>
        <v>-484.89015415460926</v>
      </c>
      <c r="ER17" s="31">
        <f t="shared" si="163"/>
        <v>-484.89015415460926</v>
      </c>
      <c r="ES17" s="31">
        <f t="shared" si="163"/>
        <v>-484.89015415460926</v>
      </c>
      <c r="ET17" s="31">
        <f t="shared" si="163"/>
        <v>-484.89015415460926</v>
      </c>
      <c r="EU17" s="31">
        <f t="shared" si="163"/>
        <v>-484.89015415460926</v>
      </c>
      <c r="EV17" s="31">
        <f t="shared" si="163"/>
        <v>-484.89015415460926</v>
      </c>
      <c r="EW17" s="31">
        <f t="shared" si="163"/>
        <v>-484.89015415460926</v>
      </c>
      <c r="EX17" s="31">
        <f t="shared" si="163"/>
        <v>-484.89015415460926</v>
      </c>
      <c r="EY17" s="31">
        <f t="shared" si="163"/>
        <v>-484.89015415460926</v>
      </c>
      <c r="EZ17" s="31">
        <f t="shared" si="163"/>
        <v>-484.89015415460926</v>
      </c>
      <c r="FA17" s="31">
        <f t="shared" si="163"/>
        <v>-484.89015415460926</v>
      </c>
      <c r="FB17" s="31">
        <f t="shared" si="163"/>
        <v>-484.89015415460926</v>
      </c>
      <c r="FC17" s="31">
        <f t="shared" si="163"/>
        <v>-484.89015415460926</v>
      </c>
      <c r="FD17" s="31">
        <f t="shared" si="163"/>
        <v>-484.89015415460926</v>
      </c>
      <c r="FE17" s="31">
        <f t="shared" si="163"/>
        <v>-484.89015415460926</v>
      </c>
      <c r="FF17" s="31">
        <f t="shared" si="163"/>
        <v>-484.89015415460926</v>
      </c>
      <c r="FG17" s="31">
        <f t="shared" si="163"/>
        <v>-484.89015415460926</v>
      </c>
      <c r="FH17" s="31">
        <f t="shared" si="163"/>
        <v>-484.89015415460926</v>
      </c>
      <c r="FI17" s="31">
        <f t="shared" si="163"/>
        <v>-484.89015415460926</v>
      </c>
      <c r="FJ17" s="31">
        <f t="shared" si="163"/>
        <v>-484.89015415460926</v>
      </c>
      <c r="FK17" s="31">
        <f t="shared" si="163"/>
        <v>-484.89015415460926</v>
      </c>
      <c r="FL17" s="31">
        <f t="shared" si="163"/>
        <v>-484.89015415460926</v>
      </c>
      <c r="FM17" s="31">
        <f t="shared" si="163"/>
        <v>-484.89015415460926</v>
      </c>
      <c r="FN17" s="31">
        <f t="shared" si="163"/>
        <v>-484.89015415460926</v>
      </c>
      <c r="FO17" s="31">
        <f t="shared" si="163"/>
        <v>-484.89015415460926</v>
      </c>
      <c r="FP17" s="31">
        <f t="shared" si="163"/>
        <v>-484.89015415460926</v>
      </c>
      <c r="FQ17" s="31">
        <f t="shared" si="163"/>
        <v>-484.89015415460926</v>
      </c>
      <c r="FR17" s="31">
        <f t="shared" si="163"/>
        <v>-484.89015415460926</v>
      </c>
      <c r="FS17" s="31">
        <f t="shared" si="163"/>
        <v>-484.89015415460926</v>
      </c>
      <c r="FT17" s="31">
        <f t="shared" si="163"/>
        <v>-484.89015415460926</v>
      </c>
      <c r="FU17" s="31">
        <f t="shared" si="163"/>
        <v>-484.89015415460926</v>
      </c>
      <c r="FV17" s="31">
        <f t="shared" si="163"/>
        <v>-484.89015415460926</v>
      </c>
      <c r="FW17" s="31">
        <f t="shared" si="163"/>
        <v>-484.89015415460926</v>
      </c>
      <c r="FX17" s="31">
        <f t="shared" si="163"/>
        <v>-484.89015415460926</v>
      </c>
      <c r="FY17" s="31">
        <f t="shared" si="163"/>
        <v>-484.89015415460926</v>
      </c>
      <c r="FZ17" s="31">
        <f t="shared" si="163"/>
        <v>-484.89015415460926</v>
      </c>
      <c r="GA17" s="31">
        <f t="shared" si="163"/>
        <v>-484.89015415460926</v>
      </c>
      <c r="GB17" s="31">
        <f t="shared" si="163"/>
        <v>-484.89015415460926</v>
      </c>
      <c r="GC17" s="31">
        <f t="shared" si="163"/>
        <v>-484.89015415460926</v>
      </c>
      <c r="GD17" s="31">
        <f t="shared" si="163"/>
        <v>-484.89015415460926</v>
      </c>
      <c r="GE17" s="31">
        <f t="shared" si="163"/>
        <v>-484.89015415460926</v>
      </c>
      <c r="GF17" s="31">
        <f t="shared" si="163"/>
        <v>-484.89015415460926</v>
      </c>
      <c r="GG17" s="31">
        <f t="shared" si="163"/>
        <v>-484.89015415460926</v>
      </c>
      <c r="GH17" s="31">
        <f t="shared" si="163"/>
        <v>-484.89015415460926</v>
      </c>
      <c r="GI17" s="31">
        <f t="shared" si="163"/>
        <v>-484.89015415460926</v>
      </c>
      <c r="GJ17" s="31">
        <f t="shared" si="163"/>
        <v>-484.89015415460926</v>
      </c>
      <c r="GK17" s="31">
        <f t="shared" si="163"/>
        <v>-484.89015415460926</v>
      </c>
      <c r="GL17" s="31">
        <f t="shared" si="163"/>
        <v>-484.89015415460926</v>
      </c>
      <c r="GM17" s="31">
        <f t="shared" si="163"/>
        <v>-484.89015415460926</v>
      </c>
      <c r="GN17" s="31">
        <f t="shared" si="163"/>
        <v>-484.89015415460926</v>
      </c>
      <c r="GO17" s="31">
        <f t="shared" si="163"/>
        <v>-484.89015415460926</v>
      </c>
      <c r="GP17" s="31">
        <f t="shared" ref="GP17:IQ17" si="164">GO17-BR17</f>
        <v>-484.89015415460926</v>
      </c>
      <c r="GQ17" s="31">
        <f t="shared" si="164"/>
        <v>-484.89015415460926</v>
      </c>
      <c r="GR17" s="31">
        <f t="shared" si="164"/>
        <v>-484.89015415460926</v>
      </c>
      <c r="GS17" s="31">
        <f t="shared" si="164"/>
        <v>-484.89015415460926</v>
      </c>
      <c r="GT17" s="31">
        <f t="shared" si="164"/>
        <v>-484.89015415460926</v>
      </c>
      <c r="GU17" s="31">
        <f t="shared" si="164"/>
        <v>-484.89015415460926</v>
      </c>
      <c r="GV17" s="31">
        <f t="shared" si="164"/>
        <v>-484.89015415460926</v>
      </c>
      <c r="GW17" s="31">
        <f t="shared" si="164"/>
        <v>-484.89015415460926</v>
      </c>
      <c r="GX17" s="31">
        <f t="shared" si="164"/>
        <v>-484.89015415460926</v>
      </c>
      <c r="GY17" s="31">
        <f t="shared" si="164"/>
        <v>-484.89015415460926</v>
      </c>
      <c r="GZ17" s="31">
        <f t="shared" si="164"/>
        <v>-484.89015415460926</v>
      </c>
      <c r="HA17" s="31">
        <f t="shared" si="164"/>
        <v>-484.89015415460926</v>
      </c>
      <c r="HB17" s="31">
        <f t="shared" si="164"/>
        <v>-484.89015415460926</v>
      </c>
      <c r="HC17" s="31">
        <f t="shared" si="164"/>
        <v>-484.89015415460926</v>
      </c>
      <c r="HD17" s="31">
        <f t="shared" si="164"/>
        <v>-484.89015415460926</v>
      </c>
      <c r="HE17" s="31">
        <f t="shared" si="164"/>
        <v>-484.89015415460926</v>
      </c>
      <c r="HF17" s="31">
        <f t="shared" si="164"/>
        <v>-484.89015415460926</v>
      </c>
      <c r="HG17" s="31">
        <f t="shared" si="164"/>
        <v>-484.89015415460926</v>
      </c>
      <c r="HH17" s="31">
        <f t="shared" si="164"/>
        <v>-484.89015415460926</v>
      </c>
      <c r="HI17" s="31">
        <f t="shared" si="164"/>
        <v>-484.89015415460926</v>
      </c>
      <c r="HJ17" s="31">
        <f t="shared" si="164"/>
        <v>-484.89015415460926</v>
      </c>
      <c r="HK17" s="31">
        <f t="shared" si="164"/>
        <v>-484.89015415460926</v>
      </c>
      <c r="HL17" s="31">
        <f t="shared" si="164"/>
        <v>-484.89015415460926</v>
      </c>
      <c r="HM17" s="31">
        <f t="shared" si="164"/>
        <v>-484.89015415460926</v>
      </c>
      <c r="HN17" s="31">
        <f t="shared" si="164"/>
        <v>-484.89015415460926</v>
      </c>
      <c r="HO17" s="31">
        <f t="shared" si="164"/>
        <v>-484.89015415460926</v>
      </c>
      <c r="HP17" s="31">
        <f t="shared" si="164"/>
        <v>-484.89015415460926</v>
      </c>
      <c r="HQ17" s="31">
        <f t="shared" si="164"/>
        <v>-484.89015415460926</v>
      </c>
      <c r="HR17" s="31">
        <f t="shared" si="164"/>
        <v>-484.89015415460926</v>
      </c>
      <c r="HS17" s="31">
        <f t="shared" si="164"/>
        <v>-484.89015415460926</v>
      </c>
      <c r="HT17" s="31">
        <f t="shared" si="164"/>
        <v>-484.89015415460926</v>
      </c>
      <c r="HU17" s="31">
        <f t="shared" si="164"/>
        <v>-484.89015415460926</v>
      </c>
      <c r="HV17" s="31">
        <f t="shared" si="164"/>
        <v>-484.89015415460926</v>
      </c>
      <c r="HW17" s="31">
        <f t="shared" si="164"/>
        <v>-484.89015415460926</v>
      </c>
      <c r="HX17" s="31">
        <f t="shared" si="164"/>
        <v>-484.89015415460926</v>
      </c>
      <c r="HY17" s="31">
        <f t="shared" si="164"/>
        <v>-484.89015415460926</v>
      </c>
      <c r="HZ17" s="31">
        <f t="shared" si="164"/>
        <v>-484.89015415460926</v>
      </c>
      <c r="IA17" s="31">
        <f t="shared" si="164"/>
        <v>-484.89015415460926</v>
      </c>
      <c r="IB17" s="31">
        <f t="shared" si="164"/>
        <v>-484.89015415460926</v>
      </c>
      <c r="IC17" s="31">
        <f t="shared" si="164"/>
        <v>-484.89015415460926</v>
      </c>
      <c r="ID17" s="31">
        <f t="shared" si="164"/>
        <v>-484.89015415460926</v>
      </c>
      <c r="IE17" s="31">
        <f t="shared" si="164"/>
        <v>-484.89015415460926</v>
      </c>
      <c r="IF17" s="31">
        <f t="shared" si="164"/>
        <v>-484.89015415460926</v>
      </c>
      <c r="IG17" s="31">
        <f t="shared" si="164"/>
        <v>-484.89015415460926</v>
      </c>
      <c r="IH17" s="31">
        <f t="shared" si="164"/>
        <v>-484.89015415460926</v>
      </c>
      <c r="II17" s="31">
        <f t="shared" si="164"/>
        <v>-484.89015415460926</v>
      </c>
      <c r="IJ17" s="31">
        <f t="shared" si="164"/>
        <v>-484.89015415460926</v>
      </c>
      <c r="IK17" s="31">
        <f t="shared" si="164"/>
        <v>-484.89015415460926</v>
      </c>
      <c r="IL17" s="31">
        <f t="shared" si="164"/>
        <v>-484.89015415460926</v>
      </c>
      <c r="IM17" s="31">
        <f t="shared" si="164"/>
        <v>-484.89015415460926</v>
      </c>
      <c r="IN17" s="31">
        <f t="shared" si="164"/>
        <v>-484.89015415460926</v>
      </c>
      <c r="IO17" s="31">
        <f t="shared" si="164"/>
        <v>-484.89015415460926</v>
      </c>
      <c r="IP17" s="31">
        <f t="shared" si="164"/>
        <v>-484.89015415460926</v>
      </c>
      <c r="IQ17" s="31">
        <f t="shared" si="164"/>
        <v>-484.89015415460926</v>
      </c>
      <c r="IR17" s="31">
        <f>EA17-SUM(EB17:IQ17)</f>
        <v>39135.136648697728</v>
      </c>
    </row>
    <row r="18" spans="2:252" ht="20" customHeight="1" thickBot="1" x14ac:dyDescent="0.25">
      <c r="B18" s="30">
        <f>B17+1</f>
        <v>2</v>
      </c>
      <c r="C18" s="30" t="str">
        <f>Summary!AI4</f>
        <v>Discover</v>
      </c>
      <c r="D18" s="31">
        <f>VLOOKUP(C18,Summary!$B$2:$C$12,2,FALSE)</f>
        <v>832.97</v>
      </c>
      <c r="E18" s="31">
        <f>VLOOKUP(E16,'Extra Payment Schedule'!$L$5:$R$125,7,FALSE)</f>
        <v>40</v>
      </c>
      <c r="F18" s="31">
        <f>VLOOKUP(F16,'Extra Payment Schedule'!$L$5:$R$125,7,FALSE)</f>
        <v>40</v>
      </c>
      <c r="G18" s="31">
        <f>VLOOKUP(G16,'Extra Payment Schedule'!$L$5:$R$125,7,FALSE)</f>
        <v>40</v>
      </c>
      <c r="H18" s="31">
        <f>VLOOKUP(H16,'Extra Payment Schedule'!$L$5:$R$125,7,FALSE)</f>
        <v>40</v>
      </c>
      <c r="I18" s="31">
        <f>VLOOKUP(I16,'Extra Payment Schedule'!$L$5:$R$125,7,FALSE)</f>
        <v>40</v>
      </c>
      <c r="J18" s="31">
        <f>VLOOKUP(J16,'Extra Payment Schedule'!$L$5:$R$125,7,FALSE)</f>
        <v>40</v>
      </c>
      <c r="K18" s="31">
        <f>VLOOKUP(K16,'Extra Payment Schedule'!$L$5:$R$125,7,FALSE)</f>
        <v>40</v>
      </c>
      <c r="L18" s="31">
        <f>VLOOKUP(L16,'Extra Payment Schedule'!$L$5:$R$125,7,FALSE)</f>
        <v>40</v>
      </c>
      <c r="M18" s="31">
        <f>VLOOKUP(M16,'Extra Payment Schedule'!$L$5:$R$125,7,FALSE)</f>
        <v>40</v>
      </c>
      <c r="N18" s="31">
        <f>VLOOKUP(N16,'Extra Payment Schedule'!$L$5:$R$125,7,FALSE)</f>
        <v>40</v>
      </c>
      <c r="O18" s="31">
        <f>VLOOKUP(O16,'Extra Payment Schedule'!$L$5:$R$125,7,FALSE)</f>
        <v>40</v>
      </c>
      <c r="P18" s="31">
        <f>VLOOKUP(P16,'Extra Payment Schedule'!$L$5:$R$125,7,FALSE)</f>
        <v>40</v>
      </c>
      <c r="Q18" s="31">
        <f>VLOOKUP(Q16,'Extra Payment Schedule'!$L$5:$R$125,7,FALSE)</f>
        <v>328</v>
      </c>
      <c r="R18" s="31">
        <f>VLOOKUP(R16,'Extra Payment Schedule'!$L$5:$R$125,7,FALSE)</f>
        <v>206.45640785904604</v>
      </c>
      <c r="S18" s="31">
        <f>VLOOKUP(S16,'Extra Payment Schedule'!$L$5:$R$125,7,FALSE)</f>
        <v>0</v>
      </c>
      <c r="T18" s="31">
        <f>VLOOKUP(T16,'Extra Payment Schedule'!$L$5:$R$125,7,FALSE)</f>
        <v>0</v>
      </c>
      <c r="U18" s="31">
        <f>VLOOKUP(U16,'Extra Payment Schedule'!$L$5:$R$125,7,FALSE)</f>
        <v>0</v>
      </c>
      <c r="V18" s="31">
        <f>VLOOKUP(V16,'Extra Payment Schedule'!$L$5:$R$125,7,FALSE)</f>
        <v>0</v>
      </c>
      <c r="W18" s="31">
        <f>VLOOKUP(W16,'Extra Payment Schedule'!$L$5:$R$125,7,FALSE)</f>
        <v>0</v>
      </c>
      <c r="X18" s="31">
        <f>VLOOKUP(X16,'Extra Payment Schedule'!$L$5:$R$125,7,FALSE)</f>
        <v>0</v>
      </c>
      <c r="Y18" s="31">
        <f>VLOOKUP(Y16,'Extra Payment Schedule'!$L$5:$R$125,7,FALSE)</f>
        <v>0</v>
      </c>
      <c r="Z18" s="31">
        <f>VLOOKUP(Z16,'Extra Payment Schedule'!$L$5:$R$125,7,FALSE)</f>
        <v>0</v>
      </c>
      <c r="AA18" s="31">
        <f>VLOOKUP(AA16,'Extra Payment Schedule'!$L$5:$R$125,7,FALSE)</f>
        <v>0</v>
      </c>
      <c r="AB18" s="31">
        <f>VLOOKUP(AB16,'Extra Payment Schedule'!$L$5:$R$125,7,FALSE)</f>
        <v>0</v>
      </c>
      <c r="AC18" s="31">
        <f>VLOOKUP(AC16,'Extra Payment Schedule'!$L$5:$R$125,7,FALSE)</f>
        <v>0</v>
      </c>
      <c r="AD18" s="31">
        <f>VLOOKUP(AD16,'Extra Payment Schedule'!$L$5:$R$125,7,FALSE)</f>
        <v>0</v>
      </c>
      <c r="AE18" s="31">
        <f>VLOOKUP(AE16,'Extra Payment Schedule'!$L$5:$R$125,7,FALSE)</f>
        <v>0</v>
      </c>
      <c r="AF18" s="31">
        <f>VLOOKUP(AF16,'Extra Payment Schedule'!$L$5:$R$125,7,FALSE)</f>
        <v>0</v>
      </c>
      <c r="AG18" s="31">
        <f>VLOOKUP(AG16,'Extra Payment Schedule'!$L$5:$R$125,7,FALSE)</f>
        <v>0</v>
      </c>
      <c r="AH18" s="31">
        <f>VLOOKUP(AH16,'Extra Payment Schedule'!$L$5:$R$125,7,FALSE)</f>
        <v>0</v>
      </c>
      <c r="AI18" s="31">
        <f>VLOOKUP(AI16,'Extra Payment Schedule'!$L$5:$R$125,7,FALSE)</f>
        <v>0</v>
      </c>
      <c r="AJ18" s="31">
        <f>VLOOKUP(AJ16,'Extra Payment Schedule'!$L$5:$R$125,7,FALSE)</f>
        <v>0</v>
      </c>
      <c r="AK18" s="31">
        <f>VLOOKUP(AK16,'Extra Payment Schedule'!$L$5:$R$125,7,FALSE)</f>
        <v>0</v>
      </c>
      <c r="AL18" s="31">
        <f>VLOOKUP(AL16,'Extra Payment Schedule'!$L$5:$R$125,7,FALSE)</f>
        <v>0</v>
      </c>
      <c r="AM18" s="31">
        <f>VLOOKUP(AM16,'Extra Payment Schedule'!$L$5:$R$125,7,FALSE)</f>
        <v>0</v>
      </c>
      <c r="AN18" s="31">
        <f>VLOOKUP(AN16,'Extra Payment Schedule'!$L$5:$R$125,7,FALSE)</f>
        <v>0</v>
      </c>
      <c r="AO18" s="31">
        <f>VLOOKUP(AO16,'Extra Payment Schedule'!$L$5:$R$125,7,FALSE)</f>
        <v>0</v>
      </c>
      <c r="AP18" s="31">
        <f>VLOOKUP(AP16,'Extra Payment Schedule'!$L$5:$R$125,7,FALSE)</f>
        <v>0</v>
      </c>
      <c r="AQ18" s="31">
        <f>VLOOKUP(AQ16,'Extra Payment Schedule'!$L$5:$R$125,7,FALSE)</f>
        <v>0</v>
      </c>
      <c r="AR18" s="31">
        <f>VLOOKUP(AR16,'Extra Payment Schedule'!$L$5:$R$125,7,FALSE)</f>
        <v>0</v>
      </c>
      <c r="AS18" s="31">
        <f>VLOOKUP(AS16,'Extra Payment Schedule'!$L$5:$R$125,7,FALSE)</f>
        <v>0</v>
      </c>
      <c r="AT18" s="31">
        <f>VLOOKUP(AT16,'Extra Payment Schedule'!$L$5:$R$125,7,FALSE)</f>
        <v>0</v>
      </c>
      <c r="AU18" s="31">
        <f>VLOOKUP(AU16,'Extra Payment Schedule'!$L$5:$R$125,7,FALSE)</f>
        <v>0</v>
      </c>
      <c r="AV18" s="31">
        <f>VLOOKUP(AV16,'Extra Payment Schedule'!$L$5:$R$125,7,FALSE)</f>
        <v>0</v>
      </c>
      <c r="AW18" s="31">
        <f>VLOOKUP(AW16,'Extra Payment Schedule'!$L$5:$R$125,7,FALSE)</f>
        <v>0</v>
      </c>
      <c r="AX18" s="31">
        <f>VLOOKUP(AX16,'Extra Payment Schedule'!$L$5:$R$125,7,FALSE)</f>
        <v>0</v>
      </c>
      <c r="AY18" s="31">
        <f>VLOOKUP(AY16,'Extra Payment Schedule'!$L$5:$R$125,7,FALSE)</f>
        <v>0</v>
      </c>
      <c r="AZ18" s="31">
        <f>VLOOKUP(AZ16,'Extra Payment Schedule'!$L$5:$R$125,7,FALSE)</f>
        <v>0</v>
      </c>
      <c r="BA18" s="31">
        <f>VLOOKUP(BA16,'Extra Payment Schedule'!$L$5:$R$125,7,FALSE)</f>
        <v>0</v>
      </c>
      <c r="BB18" s="31">
        <f>VLOOKUP(BB16,'Extra Payment Schedule'!$L$5:$R$125,7,FALSE)</f>
        <v>0</v>
      </c>
      <c r="BC18" s="31">
        <f>VLOOKUP(BC16,'Extra Payment Schedule'!$L$5:$R$125,7,FALSE)</f>
        <v>0</v>
      </c>
      <c r="BD18" s="31">
        <f>VLOOKUP(BD16,'Extra Payment Schedule'!$L$5:$R$125,7,FALSE)</f>
        <v>0</v>
      </c>
      <c r="BE18" s="31">
        <f>VLOOKUP(BE16,'Extra Payment Schedule'!$L$5:$R$125,7,FALSE)</f>
        <v>0</v>
      </c>
      <c r="BF18" s="31">
        <f>VLOOKUP(BF16,'Extra Payment Schedule'!$L$5:$R$125,7,FALSE)</f>
        <v>0</v>
      </c>
      <c r="BG18" s="31">
        <f>VLOOKUP(BG16,'Extra Payment Schedule'!$L$5:$R$125,7,FALSE)</f>
        <v>0</v>
      </c>
      <c r="BH18" s="31">
        <f>VLOOKUP(BH16,'Extra Payment Schedule'!$L$5:$R$125,7,FALSE)</f>
        <v>0</v>
      </c>
      <c r="BI18" s="31">
        <f>VLOOKUP(BI16,'Extra Payment Schedule'!$L$5:$R$125,7,FALSE)</f>
        <v>0</v>
      </c>
      <c r="BJ18" s="31">
        <f>VLOOKUP(BJ16,'Extra Payment Schedule'!$L$5:$R$125,7,FALSE)</f>
        <v>0</v>
      </c>
      <c r="BK18" s="31">
        <f>VLOOKUP(BK16,'Extra Payment Schedule'!$L$5:$R$125,7,FALSE)</f>
        <v>0</v>
      </c>
      <c r="BL18" s="31">
        <f>VLOOKUP(BL16,'Extra Payment Schedule'!$L$5:$R$125,7,FALSE)</f>
        <v>0</v>
      </c>
      <c r="BM18" s="31">
        <f>VLOOKUP(BM16,'Extra Payment Schedule'!$L$5:$R$125,7,FALSE)</f>
        <v>0</v>
      </c>
      <c r="BN18" s="31">
        <f>VLOOKUP(BN16,'Extra Payment Schedule'!$L$5:$R$125,7,FALSE)</f>
        <v>0</v>
      </c>
      <c r="BO18" s="31">
        <f>VLOOKUP(BO16,'Extra Payment Schedule'!$L$5:$R$125,7,FALSE)</f>
        <v>0</v>
      </c>
      <c r="BP18" s="31">
        <f>VLOOKUP(BP16,'Extra Payment Schedule'!$L$5:$R$125,7,FALSE)</f>
        <v>0</v>
      </c>
      <c r="BQ18" s="31">
        <f>VLOOKUP(BQ16,'Extra Payment Schedule'!$L$5:$R$125,7,FALSE)</f>
        <v>0</v>
      </c>
      <c r="BR18" s="31">
        <f>VLOOKUP(BR16,'Extra Payment Schedule'!$L$5:$R$125,7,FALSE)</f>
        <v>0</v>
      </c>
      <c r="BS18" s="31">
        <f>VLOOKUP(BS16,'Extra Payment Schedule'!$L$5:$R$125,7,FALSE)</f>
        <v>0</v>
      </c>
      <c r="BT18" s="31">
        <f>VLOOKUP(BT16,'Extra Payment Schedule'!$L$5:$R$125,7,FALSE)</f>
        <v>0</v>
      </c>
      <c r="BU18" s="31">
        <f>VLOOKUP(BU16,'Extra Payment Schedule'!$L$5:$R$125,7,FALSE)</f>
        <v>0</v>
      </c>
      <c r="BV18" s="31">
        <f>VLOOKUP(BV16,'Extra Payment Schedule'!$L$5:$R$125,7,FALSE)</f>
        <v>0</v>
      </c>
      <c r="BW18" s="31">
        <f>VLOOKUP(BW16,'Extra Payment Schedule'!$L$5:$R$125,7,FALSE)</f>
        <v>0</v>
      </c>
      <c r="BX18" s="31">
        <f>VLOOKUP(BX16,'Extra Payment Schedule'!$L$5:$R$125,7,FALSE)</f>
        <v>0</v>
      </c>
      <c r="BY18" s="31">
        <f>VLOOKUP(BY16,'Extra Payment Schedule'!$L$5:$R$125,7,FALSE)</f>
        <v>0</v>
      </c>
      <c r="BZ18" s="31">
        <f>VLOOKUP(BZ16,'Extra Payment Schedule'!$L$5:$R$125,7,FALSE)</f>
        <v>0</v>
      </c>
      <c r="CA18" s="31">
        <f>VLOOKUP(CA16,'Extra Payment Schedule'!$L$5:$R$125,7,FALSE)</f>
        <v>0</v>
      </c>
      <c r="CB18" s="31">
        <f>VLOOKUP(CB16,'Extra Payment Schedule'!$L$5:$R$125,7,FALSE)</f>
        <v>0</v>
      </c>
      <c r="CC18" s="31">
        <f>VLOOKUP(CC16,'Extra Payment Schedule'!$L$5:$R$125,7,FALSE)</f>
        <v>0</v>
      </c>
      <c r="CD18" s="31">
        <f>VLOOKUP(CD16,'Extra Payment Schedule'!$L$5:$R$125,7,FALSE)</f>
        <v>0</v>
      </c>
      <c r="CE18" s="31">
        <f>VLOOKUP(CE16,'Extra Payment Schedule'!$L$5:$R$125,7,FALSE)</f>
        <v>0</v>
      </c>
      <c r="CF18" s="31">
        <f>VLOOKUP(CF16,'Extra Payment Schedule'!$L$5:$R$125,7,FALSE)</f>
        <v>0</v>
      </c>
      <c r="CG18" s="31">
        <f>VLOOKUP(CG16,'Extra Payment Schedule'!$L$5:$R$125,7,FALSE)</f>
        <v>0</v>
      </c>
      <c r="CH18" s="31">
        <f>VLOOKUP(CH16,'Extra Payment Schedule'!$L$5:$R$125,7,FALSE)</f>
        <v>0</v>
      </c>
      <c r="CI18" s="31">
        <f>VLOOKUP(CI16,'Extra Payment Schedule'!$L$5:$R$125,7,FALSE)</f>
        <v>0</v>
      </c>
      <c r="CJ18" s="31">
        <f>VLOOKUP(CJ16,'Extra Payment Schedule'!$L$5:$R$125,7,FALSE)</f>
        <v>0</v>
      </c>
      <c r="CK18" s="31">
        <f>VLOOKUP(CK16,'Extra Payment Schedule'!$L$5:$R$125,7,FALSE)</f>
        <v>0</v>
      </c>
      <c r="CL18" s="31">
        <f>VLOOKUP(CL16,'Extra Payment Schedule'!$L$5:$R$125,7,FALSE)</f>
        <v>0</v>
      </c>
      <c r="CM18" s="31">
        <f>VLOOKUP(CM16,'Extra Payment Schedule'!$L$5:$R$125,7,FALSE)</f>
        <v>0</v>
      </c>
      <c r="CN18" s="31">
        <f>VLOOKUP(CN16,'Extra Payment Schedule'!$L$5:$R$125,7,FALSE)</f>
        <v>0</v>
      </c>
      <c r="CO18" s="31">
        <f>VLOOKUP(CO16,'Extra Payment Schedule'!$L$5:$R$125,7,FALSE)</f>
        <v>0</v>
      </c>
      <c r="CP18" s="31">
        <f>VLOOKUP(CP16,'Extra Payment Schedule'!$L$5:$R$125,7,FALSE)</f>
        <v>0</v>
      </c>
      <c r="CQ18" s="31">
        <f>VLOOKUP(CQ16,'Extra Payment Schedule'!$L$5:$R$125,7,FALSE)</f>
        <v>0</v>
      </c>
      <c r="CR18" s="31">
        <f>VLOOKUP(CR16,'Extra Payment Schedule'!$L$5:$R$125,7,FALSE)</f>
        <v>0</v>
      </c>
      <c r="CS18" s="31">
        <f>VLOOKUP(CS16,'Extra Payment Schedule'!$L$5:$R$125,7,FALSE)</f>
        <v>0</v>
      </c>
      <c r="CT18" s="31">
        <f>VLOOKUP(CT16,'Extra Payment Schedule'!$L$5:$R$125,7,FALSE)</f>
        <v>0</v>
      </c>
      <c r="CU18" s="31">
        <f>VLOOKUP(CU16,'Extra Payment Schedule'!$L$5:$R$125,7,FALSE)</f>
        <v>0</v>
      </c>
      <c r="CV18" s="31">
        <f>VLOOKUP(CV16,'Extra Payment Schedule'!$L$5:$R$125,7,FALSE)</f>
        <v>0</v>
      </c>
      <c r="CW18" s="31">
        <f>VLOOKUP(CW16,'Extra Payment Schedule'!$L$5:$R$125,7,FALSE)</f>
        <v>0</v>
      </c>
      <c r="CX18" s="31">
        <f>VLOOKUP(CX16,'Extra Payment Schedule'!$L$5:$R$125,7,FALSE)</f>
        <v>0</v>
      </c>
      <c r="CY18" s="31">
        <f>VLOOKUP(CY16,'Extra Payment Schedule'!$L$5:$R$125,7,FALSE)</f>
        <v>0</v>
      </c>
      <c r="CZ18" s="31">
        <f>VLOOKUP(CZ16,'Extra Payment Schedule'!$L$5:$R$125,7,FALSE)</f>
        <v>0</v>
      </c>
      <c r="DA18" s="31">
        <f>VLOOKUP(DA16,'Extra Payment Schedule'!$L$5:$R$125,7,FALSE)</f>
        <v>0</v>
      </c>
      <c r="DB18" s="31">
        <f>VLOOKUP(DB16,'Extra Payment Schedule'!$L$5:$R$125,7,FALSE)</f>
        <v>0</v>
      </c>
      <c r="DC18" s="31">
        <f>VLOOKUP(DC16,'Extra Payment Schedule'!$L$5:$R$125,7,FALSE)</f>
        <v>0</v>
      </c>
      <c r="DD18" s="31">
        <f>VLOOKUP(DD16,'Extra Payment Schedule'!$L$5:$R$125,7,FALSE)</f>
        <v>0</v>
      </c>
      <c r="DE18" s="31">
        <f>VLOOKUP(DE16,'Extra Payment Schedule'!$L$5:$R$125,7,FALSE)</f>
        <v>0</v>
      </c>
      <c r="DF18" s="31">
        <f>VLOOKUP(DF16,'Extra Payment Schedule'!$L$5:$R$125,7,FALSE)</f>
        <v>0</v>
      </c>
      <c r="DG18" s="31">
        <f>VLOOKUP(DG16,'Extra Payment Schedule'!$L$5:$R$125,7,FALSE)</f>
        <v>0</v>
      </c>
      <c r="DH18" s="31">
        <f>VLOOKUP(DH16,'Extra Payment Schedule'!$L$5:$R$125,7,FALSE)</f>
        <v>0</v>
      </c>
      <c r="DI18" s="31">
        <f>VLOOKUP(DI16,'Extra Payment Schedule'!$L$5:$R$125,7,FALSE)</f>
        <v>0</v>
      </c>
      <c r="DJ18" s="31">
        <f>VLOOKUP(DJ16,'Extra Payment Schedule'!$L$5:$R$125,7,FALSE)</f>
        <v>0</v>
      </c>
      <c r="DK18" s="31">
        <f>VLOOKUP(DK16,'Extra Payment Schedule'!$L$5:$R$125,7,FALSE)</f>
        <v>0</v>
      </c>
      <c r="DL18" s="31">
        <f>VLOOKUP(DL16,'Extra Payment Schedule'!$L$5:$R$125,7,FALSE)</f>
        <v>0</v>
      </c>
      <c r="DM18" s="31">
        <f>VLOOKUP(DM16,'Extra Payment Schedule'!$L$5:$R$125,7,FALSE)</f>
        <v>0</v>
      </c>
      <c r="DN18" s="31">
        <f>VLOOKUP(DN16,'Extra Payment Schedule'!$L$5:$R$125,7,FALSE)</f>
        <v>0</v>
      </c>
      <c r="DO18" s="31">
        <f>VLOOKUP(DO16,'Extra Payment Schedule'!$L$5:$R$125,7,FALSE)</f>
        <v>0</v>
      </c>
      <c r="DP18" s="31">
        <f>VLOOKUP(DP16,'Extra Payment Schedule'!$L$5:$R$125,7,FALSE)</f>
        <v>0</v>
      </c>
      <c r="DQ18" s="31">
        <f>VLOOKUP(DQ16,'Extra Payment Schedule'!$L$5:$R$125,7,FALSE)</f>
        <v>0</v>
      </c>
      <c r="DR18" s="31">
        <f>VLOOKUP(DR16,'Extra Payment Schedule'!$L$5:$R$125,7,FALSE)</f>
        <v>0</v>
      </c>
      <c r="DS18" s="31">
        <f>VLOOKUP(DS16,'Extra Payment Schedule'!$L$5:$R$125,7,FALSE)</f>
        <v>0</v>
      </c>
      <c r="DT18" s="31">
        <f>VLOOKUP(DT16,'Extra Payment Schedule'!$L$5:$R$125,7,FALSE)</f>
        <v>0</v>
      </c>
      <c r="DU18" s="31">
        <f t="shared" ref="DU18:DU26" si="165">D18-SUM(E18:DT18)</f>
        <v>-181.48640785904604</v>
      </c>
      <c r="DY18" s="30">
        <f>DY17+1</f>
        <v>2</v>
      </c>
      <c r="DZ18" s="30" t="str">
        <f t="shared" ref="DZ18:DZ26" si="166">C18</f>
        <v>Discover</v>
      </c>
      <c r="EA18" s="31">
        <f t="shared" ref="EA18:EA26" si="167">D18</f>
        <v>832.97</v>
      </c>
      <c r="EB18" s="31">
        <f t="shared" si="161"/>
        <v>832.97</v>
      </c>
      <c r="EC18" s="31">
        <f t="shared" si="162"/>
        <v>792.97</v>
      </c>
      <c r="ED18" s="31">
        <f t="shared" ref="ED18:GO18" si="168">EC18-F18</f>
        <v>752.97</v>
      </c>
      <c r="EE18" s="31">
        <f t="shared" si="168"/>
        <v>712.97</v>
      </c>
      <c r="EF18" s="31">
        <f t="shared" si="168"/>
        <v>672.97</v>
      </c>
      <c r="EG18" s="31">
        <f t="shared" si="168"/>
        <v>632.97</v>
      </c>
      <c r="EH18" s="31">
        <f t="shared" si="168"/>
        <v>592.97</v>
      </c>
      <c r="EI18" s="31">
        <f t="shared" si="168"/>
        <v>552.97</v>
      </c>
      <c r="EJ18" s="31">
        <f t="shared" si="168"/>
        <v>512.97</v>
      </c>
      <c r="EK18" s="31">
        <f t="shared" si="168"/>
        <v>472.97</v>
      </c>
      <c r="EL18" s="31">
        <f t="shared" si="168"/>
        <v>432.97</v>
      </c>
      <c r="EM18" s="31">
        <f t="shared" si="168"/>
        <v>392.97</v>
      </c>
      <c r="EN18" s="31">
        <f t="shared" si="168"/>
        <v>352.97</v>
      </c>
      <c r="EO18" s="31">
        <f t="shared" si="168"/>
        <v>24.970000000000027</v>
      </c>
      <c r="EP18" s="31">
        <f t="shared" si="168"/>
        <v>-181.48640785904601</v>
      </c>
      <c r="EQ18" s="31">
        <f t="shared" si="168"/>
        <v>-181.48640785904601</v>
      </c>
      <c r="ER18" s="31">
        <f t="shared" si="168"/>
        <v>-181.48640785904601</v>
      </c>
      <c r="ES18" s="31">
        <f t="shared" si="168"/>
        <v>-181.48640785904601</v>
      </c>
      <c r="ET18" s="31">
        <f t="shared" si="168"/>
        <v>-181.48640785904601</v>
      </c>
      <c r="EU18" s="31">
        <f t="shared" si="168"/>
        <v>-181.48640785904601</v>
      </c>
      <c r="EV18" s="31">
        <f t="shared" si="168"/>
        <v>-181.48640785904601</v>
      </c>
      <c r="EW18" s="31">
        <f t="shared" si="168"/>
        <v>-181.48640785904601</v>
      </c>
      <c r="EX18" s="31">
        <f t="shared" si="168"/>
        <v>-181.48640785904601</v>
      </c>
      <c r="EY18" s="31">
        <f t="shared" si="168"/>
        <v>-181.48640785904601</v>
      </c>
      <c r="EZ18" s="31">
        <f t="shared" si="168"/>
        <v>-181.48640785904601</v>
      </c>
      <c r="FA18" s="31">
        <f t="shared" si="168"/>
        <v>-181.48640785904601</v>
      </c>
      <c r="FB18" s="31">
        <f t="shared" si="168"/>
        <v>-181.48640785904601</v>
      </c>
      <c r="FC18" s="31">
        <f t="shared" si="168"/>
        <v>-181.48640785904601</v>
      </c>
      <c r="FD18" s="31">
        <f t="shared" si="168"/>
        <v>-181.48640785904601</v>
      </c>
      <c r="FE18" s="31">
        <f t="shared" si="168"/>
        <v>-181.48640785904601</v>
      </c>
      <c r="FF18" s="31">
        <f t="shared" si="168"/>
        <v>-181.48640785904601</v>
      </c>
      <c r="FG18" s="31">
        <f t="shared" si="168"/>
        <v>-181.48640785904601</v>
      </c>
      <c r="FH18" s="31">
        <f t="shared" si="168"/>
        <v>-181.48640785904601</v>
      </c>
      <c r="FI18" s="31">
        <f t="shared" si="168"/>
        <v>-181.48640785904601</v>
      </c>
      <c r="FJ18" s="31">
        <f t="shared" si="168"/>
        <v>-181.48640785904601</v>
      </c>
      <c r="FK18" s="31">
        <f t="shared" si="168"/>
        <v>-181.48640785904601</v>
      </c>
      <c r="FL18" s="31">
        <f t="shared" si="168"/>
        <v>-181.48640785904601</v>
      </c>
      <c r="FM18" s="31">
        <f t="shared" si="168"/>
        <v>-181.48640785904601</v>
      </c>
      <c r="FN18" s="31">
        <f t="shared" si="168"/>
        <v>-181.48640785904601</v>
      </c>
      <c r="FO18" s="31">
        <f t="shared" si="168"/>
        <v>-181.48640785904601</v>
      </c>
      <c r="FP18" s="31">
        <f t="shared" si="168"/>
        <v>-181.48640785904601</v>
      </c>
      <c r="FQ18" s="31">
        <f t="shared" si="168"/>
        <v>-181.48640785904601</v>
      </c>
      <c r="FR18" s="31">
        <f t="shared" si="168"/>
        <v>-181.48640785904601</v>
      </c>
      <c r="FS18" s="31">
        <f t="shared" si="168"/>
        <v>-181.48640785904601</v>
      </c>
      <c r="FT18" s="31">
        <f t="shared" si="168"/>
        <v>-181.48640785904601</v>
      </c>
      <c r="FU18" s="31">
        <f t="shared" si="168"/>
        <v>-181.48640785904601</v>
      </c>
      <c r="FV18" s="31">
        <f t="shared" si="168"/>
        <v>-181.48640785904601</v>
      </c>
      <c r="FW18" s="31">
        <f t="shared" si="168"/>
        <v>-181.48640785904601</v>
      </c>
      <c r="FX18" s="31">
        <f t="shared" si="168"/>
        <v>-181.48640785904601</v>
      </c>
      <c r="FY18" s="31">
        <f t="shared" si="168"/>
        <v>-181.48640785904601</v>
      </c>
      <c r="FZ18" s="31">
        <f t="shared" si="168"/>
        <v>-181.48640785904601</v>
      </c>
      <c r="GA18" s="31">
        <f t="shared" si="168"/>
        <v>-181.48640785904601</v>
      </c>
      <c r="GB18" s="31">
        <f t="shared" si="168"/>
        <v>-181.48640785904601</v>
      </c>
      <c r="GC18" s="31">
        <f t="shared" si="168"/>
        <v>-181.48640785904601</v>
      </c>
      <c r="GD18" s="31">
        <f t="shared" si="168"/>
        <v>-181.48640785904601</v>
      </c>
      <c r="GE18" s="31">
        <f t="shared" si="168"/>
        <v>-181.48640785904601</v>
      </c>
      <c r="GF18" s="31">
        <f t="shared" si="168"/>
        <v>-181.48640785904601</v>
      </c>
      <c r="GG18" s="31">
        <f t="shared" si="168"/>
        <v>-181.48640785904601</v>
      </c>
      <c r="GH18" s="31">
        <f t="shared" si="168"/>
        <v>-181.48640785904601</v>
      </c>
      <c r="GI18" s="31">
        <f t="shared" si="168"/>
        <v>-181.48640785904601</v>
      </c>
      <c r="GJ18" s="31">
        <f t="shared" si="168"/>
        <v>-181.48640785904601</v>
      </c>
      <c r="GK18" s="31">
        <f t="shared" si="168"/>
        <v>-181.48640785904601</v>
      </c>
      <c r="GL18" s="31">
        <f t="shared" si="168"/>
        <v>-181.48640785904601</v>
      </c>
      <c r="GM18" s="31">
        <f t="shared" si="168"/>
        <v>-181.48640785904601</v>
      </c>
      <c r="GN18" s="31">
        <f t="shared" si="168"/>
        <v>-181.48640785904601</v>
      </c>
      <c r="GO18" s="31">
        <f t="shared" si="168"/>
        <v>-181.48640785904601</v>
      </c>
      <c r="GP18" s="31">
        <f t="shared" ref="GP18:IQ18" si="169">GO18-BR18</f>
        <v>-181.48640785904601</v>
      </c>
      <c r="GQ18" s="31">
        <f t="shared" si="169"/>
        <v>-181.48640785904601</v>
      </c>
      <c r="GR18" s="31">
        <f t="shared" si="169"/>
        <v>-181.48640785904601</v>
      </c>
      <c r="GS18" s="31">
        <f t="shared" si="169"/>
        <v>-181.48640785904601</v>
      </c>
      <c r="GT18" s="31">
        <f t="shared" si="169"/>
        <v>-181.48640785904601</v>
      </c>
      <c r="GU18" s="31">
        <f t="shared" si="169"/>
        <v>-181.48640785904601</v>
      </c>
      <c r="GV18" s="31">
        <f t="shared" si="169"/>
        <v>-181.48640785904601</v>
      </c>
      <c r="GW18" s="31">
        <f t="shared" si="169"/>
        <v>-181.48640785904601</v>
      </c>
      <c r="GX18" s="31">
        <f t="shared" si="169"/>
        <v>-181.48640785904601</v>
      </c>
      <c r="GY18" s="31">
        <f t="shared" si="169"/>
        <v>-181.48640785904601</v>
      </c>
      <c r="GZ18" s="31">
        <f t="shared" si="169"/>
        <v>-181.48640785904601</v>
      </c>
      <c r="HA18" s="31">
        <f t="shared" si="169"/>
        <v>-181.48640785904601</v>
      </c>
      <c r="HB18" s="31">
        <f t="shared" si="169"/>
        <v>-181.48640785904601</v>
      </c>
      <c r="HC18" s="31">
        <f t="shared" si="169"/>
        <v>-181.48640785904601</v>
      </c>
      <c r="HD18" s="31">
        <f t="shared" si="169"/>
        <v>-181.48640785904601</v>
      </c>
      <c r="HE18" s="31">
        <f t="shared" si="169"/>
        <v>-181.48640785904601</v>
      </c>
      <c r="HF18" s="31">
        <f t="shared" si="169"/>
        <v>-181.48640785904601</v>
      </c>
      <c r="HG18" s="31">
        <f t="shared" si="169"/>
        <v>-181.48640785904601</v>
      </c>
      <c r="HH18" s="31">
        <f t="shared" si="169"/>
        <v>-181.48640785904601</v>
      </c>
      <c r="HI18" s="31">
        <f t="shared" si="169"/>
        <v>-181.48640785904601</v>
      </c>
      <c r="HJ18" s="31">
        <f t="shared" si="169"/>
        <v>-181.48640785904601</v>
      </c>
      <c r="HK18" s="31">
        <f t="shared" si="169"/>
        <v>-181.48640785904601</v>
      </c>
      <c r="HL18" s="31">
        <f t="shared" si="169"/>
        <v>-181.48640785904601</v>
      </c>
      <c r="HM18" s="31">
        <f t="shared" si="169"/>
        <v>-181.48640785904601</v>
      </c>
      <c r="HN18" s="31">
        <f t="shared" si="169"/>
        <v>-181.48640785904601</v>
      </c>
      <c r="HO18" s="31">
        <f t="shared" si="169"/>
        <v>-181.48640785904601</v>
      </c>
      <c r="HP18" s="31">
        <f t="shared" si="169"/>
        <v>-181.48640785904601</v>
      </c>
      <c r="HQ18" s="31">
        <f t="shared" si="169"/>
        <v>-181.48640785904601</v>
      </c>
      <c r="HR18" s="31">
        <f t="shared" si="169"/>
        <v>-181.48640785904601</v>
      </c>
      <c r="HS18" s="31">
        <f t="shared" si="169"/>
        <v>-181.48640785904601</v>
      </c>
      <c r="HT18" s="31">
        <f t="shared" si="169"/>
        <v>-181.48640785904601</v>
      </c>
      <c r="HU18" s="31">
        <f t="shared" si="169"/>
        <v>-181.48640785904601</v>
      </c>
      <c r="HV18" s="31">
        <f t="shared" si="169"/>
        <v>-181.48640785904601</v>
      </c>
      <c r="HW18" s="31">
        <f t="shared" si="169"/>
        <v>-181.48640785904601</v>
      </c>
      <c r="HX18" s="31">
        <f t="shared" si="169"/>
        <v>-181.48640785904601</v>
      </c>
      <c r="HY18" s="31">
        <f t="shared" si="169"/>
        <v>-181.48640785904601</v>
      </c>
      <c r="HZ18" s="31">
        <f t="shared" si="169"/>
        <v>-181.48640785904601</v>
      </c>
      <c r="IA18" s="31">
        <f t="shared" si="169"/>
        <v>-181.48640785904601</v>
      </c>
      <c r="IB18" s="31">
        <f t="shared" si="169"/>
        <v>-181.48640785904601</v>
      </c>
      <c r="IC18" s="31">
        <f t="shared" si="169"/>
        <v>-181.48640785904601</v>
      </c>
      <c r="ID18" s="31">
        <f t="shared" si="169"/>
        <v>-181.48640785904601</v>
      </c>
      <c r="IE18" s="31">
        <f t="shared" si="169"/>
        <v>-181.48640785904601</v>
      </c>
      <c r="IF18" s="31">
        <f t="shared" si="169"/>
        <v>-181.48640785904601</v>
      </c>
      <c r="IG18" s="31">
        <f t="shared" si="169"/>
        <v>-181.48640785904601</v>
      </c>
      <c r="IH18" s="31">
        <f t="shared" si="169"/>
        <v>-181.48640785904601</v>
      </c>
      <c r="II18" s="31">
        <f t="shared" si="169"/>
        <v>-181.48640785904601</v>
      </c>
      <c r="IJ18" s="31">
        <f t="shared" si="169"/>
        <v>-181.48640785904601</v>
      </c>
      <c r="IK18" s="31">
        <f t="shared" si="169"/>
        <v>-181.48640785904601</v>
      </c>
      <c r="IL18" s="31">
        <f t="shared" si="169"/>
        <v>-181.48640785904601</v>
      </c>
      <c r="IM18" s="31">
        <f t="shared" si="169"/>
        <v>-181.48640785904601</v>
      </c>
      <c r="IN18" s="31">
        <f t="shared" si="169"/>
        <v>-181.48640785904601</v>
      </c>
      <c r="IO18" s="31">
        <f t="shared" si="169"/>
        <v>-181.48640785904601</v>
      </c>
      <c r="IP18" s="31">
        <f t="shared" si="169"/>
        <v>-181.48640785904601</v>
      </c>
      <c r="IQ18" s="31">
        <f t="shared" si="169"/>
        <v>-181.48640785904601</v>
      </c>
      <c r="IR18" s="31">
        <f t="shared" ref="IR18:IR26" si="170">EA18-SUM(EB18:IQ18)</f>
        <v>12336.949233058869</v>
      </c>
    </row>
    <row r="19" spans="2:252" ht="20" customHeight="1" thickBot="1" x14ac:dyDescent="0.25">
      <c r="B19" s="30">
        <f t="shared" ref="B19:B26" si="171">B18+1</f>
        <v>3</v>
      </c>
      <c r="C19" s="30" t="str">
        <f>Summary!AI5</f>
        <v>Chase</v>
      </c>
      <c r="D19" s="31">
        <f>VLOOKUP(C19,Summary!$B$2:$C$12,2,FALSE)</f>
        <v>6500</v>
      </c>
      <c r="E19" s="31">
        <f>VLOOKUP(E16,'Extra Payment Schedule'!$U$5:$AA$125,7,FALSE)</f>
        <v>120</v>
      </c>
      <c r="F19" s="31">
        <f>VLOOKUP(F16,'Extra Payment Schedule'!$U$5:$AA$125,7,FALSE)</f>
        <v>120</v>
      </c>
      <c r="G19" s="31">
        <f>VLOOKUP(G16,'Extra Payment Schedule'!$U$5:$AA$125,7,FALSE)</f>
        <v>120</v>
      </c>
      <c r="H19" s="31">
        <f>VLOOKUP(H16,'Extra Payment Schedule'!$U$5:$AA$125,7,FALSE)</f>
        <v>120</v>
      </c>
      <c r="I19" s="31">
        <f>VLOOKUP(I16,'Extra Payment Schedule'!$U$5:$AA$125,7,FALSE)</f>
        <v>120</v>
      </c>
      <c r="J19" s="31">
        <f>VLOOKUP(J16,'Extra Payment Schedule'!$U$5:$AA$125,7,FALSE)</f>
        <v>120</v>
      </c>
      <c r="K19" s="31">
        <f>VLOOKUP(K16,'Extra Payment Schedule'!$U$5:$AA$125,7,FALSE)</f>
        <v>120</v>
      </c>
      <c r="L19" s="31">
        <f>VLOOKUP(L16,'Extra Payment Schedule'!$U$5:$AA$125,7,FALSE)</f>
        <v>120</v>
      </c>
      <c r="M19" s="31">
        <f>VLOOKUP(M16,'Extra Payment Schedule'!$U$5:$AA$125,7,FALSE)</f>
        <v>120</v>
      </c>
      <c r="N19" s="31">
        <f>VLOOKUP(N16,'Extra Payment Schedule'!$U$5:$AA$125,7,FALSE)</f>
        <v>120</v>
      </c>
      <c r="O19" s="31">
        <f>VLOOKUP(O16,'Extra Payment Schedule'!$U$5:$AA$125,7,FALSE)</f>
        <v>120</v>
      </c>
      <c r="P19" s="31">
        <f>VLOOKUP(P16,'Extra Payment Schedule'!$U$5:$AA$125,7,FALSE)</f>
        <v>120</v>
      </c>
      <c r="Q19" s="31">
        <f>VLOOKUP(Q16,'Extra Payment Schedule'!$U$5:$AA$125,7,FALSE)</f>
        <v>120</v>
      </c>
      <c r="R19" s="31">
        <f>VLOOKUP(R16,'Extra Payment Schedule'!$U$5:$AA$125,7,FALSE)</f>
        <v>120</v>
      </c>
      <c r="S19" s="31">
        <f>VLOOKUP(S16,'Extra Payment Schedule'!$U$5:$AA$125,7,FALSE)</f>
        <v>448</v>
      </c>
      <c r="T19" s="31">
        <f>VLOOKUP(T16,'Extra Payment Schedule'!$U$5:$AA$125,7,FALSE)</f>
        <v>448</v>
      </c>
      <c r="U19" s="31">
        <f>VLOOKUP(U16,'Extra Payment Schedule'!$U$5:$AA$125,7,FALSE)</f>
        <v>448</v>
      </c>
      <c r="V19" s="31">
        <f>VLOOKUP(V16,'Extra Payment Schedule'!$U$5:$AA$125,7,FALSE)</f>
        <v>448</v>
      </c>
      <c r="W19" s="31">
        <f>VLOOKUP(W16,'Extra Payment Schedule'!$U$5:$AA$125,7,FALSE)</f>
        <v>448</v>
      </c>
      <c r="X19" s="31">
        <f>VLOOKUP(X16,'Extra Payment Schedule'!$U$5:$AA$125,7,FALSE)</f>
        <v>448</v>
      </c>
      <c r="Y19" s="31">
        <f>VLOOKUP(Y16,'Extra Payment Schedule'!$U$5:$AA$125,7,FALSE)</f>
        <v>448</v>
      </c>
      <c r="Z19" s="31">
        <f>VLOOKUP(Z16,'Extra Payment Schedule'!$U$5:$AA$125,7,FALSE)</f>
        <v>448</v>
      </c>
      <c r="AA19" s="31">
        <f>VLOOKUP(AA16,'Extra Payment Schedule'!$U$5:$AA$125,7,FALSE)</f>
        <v>448</v>
      </c>
      <c r="AB19" s="31">
        <f>VLOOKUP(AB16,'Extra Payment Schedule'!$U$5:$AA$125,7,FALSE)</f>
        <v>448</v>
      </c>
      <c r="AC19" s="31">
        <f>VLOOKUP(AC16,'Extra Payment Schedule'!$U$5:$AA$125,7,FALSE)</f>
        <v>448</v>
      </c>
      <c r="AD19" s="31">
        <f>VLOOKUP(AD16,'Extra Payment Schedule'!$U$5:$AA$125,7,FALSE)</f>
        <v>448</v>
      </c>
      <c r="AE19" s="31">
        <f>VLOOKUP(AE16,'Extra Payment Schedule'!$U$5:$AA$125,7,FALSE)</f>
        <v>448</v>
      </c>
      <c r="AF19" s="31">
        <f>VLOOKUP(AF16,'Extra Payment Schedule'!$U$5:$AA$125,7,FALSE)</f>
        <v>448</v>
      </c>
      <c r="AG19" s="31">
        <f>VLOOKUP(AG16,'Extra Payment Schedule'!$U$5:$AA$125,7,FALSE)</f>
        <v>448</v>
      </c>
      <c r="AH19" s="31">
        <f>VLOOKUP(AH16,'Extra Payment Schedule'!$U$5:$AA$125,7,FALSE)</f>
        <v>100.76968673683832</v>
      </c>
      <c r="AI19" s="31">
        <f>VLOOKUP(AI16,'Extra Payment Schedule'!$U$5:$AA$125,7,FALSE)</f>
        <v>0</v>
      </c>
      <c r="AJ19" s="31">
        <f>VLOOKUP(AJ16,'Extra Payment Schedule'!$U$5:$AA$125,7,FALSE)</f>
        <v>0</v>
      </c>
      <c r="AK19" s="31">
        <f>VLOOKUP(AK16,'Extra Payment Schedule'!$U$5:$AA$125,7,FALSE)</f>
        <v>0</v>
      </c>
      <c r="AL19" s="31">
        <f>VLOOKUP(AL16,'Extra Payment Schedule'!$U$5:$AA$125,7,FALSE)</f>
        <v>0</v>
      </c>
      <c r="AM19" s="31">
        <f>VLOOKUP(AM16,'Extra Payment Schedule'!$U$5:$AA$125,7,FALSE)</f>
        <v>0</v>
      </c>
      <c r="AN19" s="31">
        <f>VLOOKUP(AN16,'Extra Payment Schedule'!$U$5:$AA$125,7,FALSE)</f>
        <v>0</v>
      </c>
      <c r="AO19" s="31">
        <f>VLOOKUP(AO16,'Extra Payment Schedule'!$U$5:$AA$125,7,FALSE)</f>
        <v>0</v>
      </c>
      <c r="AP19" s="31">
        <f>VLOOKUP(AP16,'Extra Payment Schedule'!$U$5:$AA$125,7,FALSE)</f>
        <v>0</v>
      </c>
      <c r="AQ19" s="31">
        <f>VLOOKUP(AQ16,'Extra Payment Schedule'!$U$5:$AA$125,7,FALSE)</f>
        <v>0</v>
      </c>
      <c r="AR19" s="31">
        <f>VLOOKUP(AR16,'Extra Payment Schedule'!$U$5:$AA$125,7,FALSE)</f>
        <v>0</v>
      </c>
      <c r="AS19" s="31">
        <f>VLOOKUP(AS16,'Extra Payment Schedule'!$U$5:$AA$125,7,FALSE)</f>
        <v>0</v>
      </c>
      <c r="AT19" s="31">
        <f>VLOOKUP(AT16,'Extra Payment Schedule'!$U$5:$AA$125,7,FALSE)</f>
        <v>0</v>
      </c>
      <c r="AU19" s="31">
        <f>VLOOKUP(AU16,'Extra Payment Schedule'!$U$5:$AA$125,7,FALSE)</f>
        <v>0</v>
      </c>
      <c r="AV19" s="31">
        <f>VLOOKUP(AV16,'Extra Payment Schedule'!$U$5:$AA$125,7,FALSE)</f>
        <v>0</v>
      </c>
      <c r="AW19" s="31">
        <f>VLOOKUP(AW16,'Extra Payment Schedule'!$U$5:$AA$125,7,FALSE)</f>
        <v>0</v>
      </c>
      <c r="AX19" s="31">
        <f>VLOOKUP(AX16,'Extra Payment Schedule'!$U$5:$AA$125,7,FALSE)</f>
        <v>0</v>
      </c>
      <c r="AY19" s="31">
        <f>VLOOKUP(AY16,'Extra Payment Schedule'!$U$5:$AA$125,7,FALSE)</f>
        <v>0</v>
      </c>
      <c r="AZ19" s="31">
        <f>VLOOKUP(AZ16,'Extra Payment Schedule'!$U$5:$AA$125,7,FALSE)</f>
        <v>0</v>
      </c>
      <c r="BA19" s="31">
        <f>VLOOKUP(BA16,'Extra Payment Schedule'!$U$5:$AA$125,7,FALSE)</f>
        <v>0</v>
      </c>
      <c r="BB19" s="31">
        <f>VLOOKUP(BB16,'Extra Payment Schedule'!$U$5:$AA$125,7,FALSE)</f>
        <v>0</v>
      </c>
      <c r="BC19" s="31">
        <f>VLOOKUP(BC16,'Extra Payment Schedule'!$U$5:$AA$125,7,FALSE)</f>
        <v>0</v>
      </c>
      <c r="BD19" s="31">
        <f>VLOOKUP(BD16,'Extra Payment Schedule'!$U$5:$AA$125,7,FALSE)</f>
        <v>0</v>
      </c>
      <c r="BE19" s="31">
        <f>VLOOKUP(BE16,'Extra Payment Schedule'!$U$5:$AA$125,7,FALSE)</f>
        <v>0</v>
      </c>
      <c r="BF19" s="31">
        <f>VLOOKUP(BF16,'Extra Payment Schedule'!$U$5:$AA$125,7,FALSE)</f>
        <v>0</v>
      </c>
      <c r="BG19" s="31">
        <f>VLOOKUP(BG16,'Extra Payment Schedule'!$U$5:$AA$125,7,FALSE)</f>
        <v>0</v>
      </c>
      <c r="BH19" s="31">
        <f>VLOOKUP(BH16,'Extra Payment Schedule'!$U$5:$AA$125,7,FALSE)</f>
        <v>0</v>
      </c>
      <c r="BI19" s="31">
        <f>VLOOKUP(BI16,'Extra Payment Schedule'!$U$5:$AA$125,7,FALSE)</f>
        <v>0</v>
      </c>
      <c r="BJ19" s="31">
        <f>VLOOKUP(BJ16,'Extra Payment Schedule'!$U$5:$AA$125,7,FALSE)</f>
        <v>0</v>
      </c>
      <c r="BK19" s="31">
        <f>VLOOKUP(BK16,'Extra Payment Schedule'!$U$5:$AA$125,7,FALSE)</f>
        <v>0</v>
      </c>
      <c r="BL19" s="31">
        <f>VLOOKUP(BL16,'Extra Payment Schedule'!$U$5:$AA$125,7,FALSE)</f>
        <v>0</v>
      </c>
      <c r="BM19" s="31">
        <f>VLOOKUP(BM16,'Extra Payment Schedule'!$U$5:$AA$125,7,FALSE)</f>
        <v>0</v>
      </c>
      <c r="BN19" s="31">
        <f>VLOOKUP(BN16,'Extra Payment Schedule'!$U$5:$AA$125,7,FALSE)</f>
        <v>0</v>
      </c>
      <c r="BO19" s="31">
        <f>VLOOKUP(BO16,'Extra Payment Schedule'!$U$5:$AA$125,7,FALSE)</f>
        <v>0</v>
      </c>
      <c r="BP19" s="31">
        <f>VLOOKUP(BP16,'Extra Payment Schedule'!$U$5:$AA$125,7,FALSE)</f>
        <v>0</v>
      </c>
      <c r="BQ19" s="31">
        <f>VLOOKUP(BQ16,'Extra Payment Schedule'!$U$5:$AA$125,7,FALSE)</f>
        <v>0</v>
      </c>
      <c r="BR19" s="31">
        <f>VLOOKUP(BR16,'Extra Payment Schedule'!$U$5:$AA$125,7,FALSE)</f>
        <v>0</v>
      </c>
      <c r="BS19" s="31">
        <f>VLOOKUP(BS16,'Extra Payment Schedule'!$U$5:$AA$125,7,FALSE)</f>
        <v>0</v>
      </c>
      <c r="BT19" s="31">
        <f>VLOOKUP(BT16,'Extra Payment Schedule'!$U$5:$AA$125,7,FALSE)</f>
        <v>0</v>
      </c>
      <c r="BU19" s="31">
        <f>VLOOKUP(BU16,'Extra Payment Schedule'!$U$5:$AA$125,7,FALSE)</f>
        <v>0</v>
      </c>
      <c r="BV19" s="31">
        <f>VLOOKUP(BV16,'Extra Payment Schedule'!$U$5:$AA$125,7,FALSE)</f>
        <v>0</v>
      </c>
      <c r="BW19" s="31">
        <f>VLOOKUP(BW16,'Extra Payment Schedule'!$U$5:$AA$125,7,FALSE)</f>
        <v>0</v>
      </c>
      <c r="BX19" s="31">
        <f>VLOOKUP(BX16,'Extra Payment Schedule'!$U$5:$AA$125,7,FALSE)</f>
        <v>0</v>
      </c>
      <c r="BY19" s="31">
        <f>VLOOKUP(BY16,'Extra Payment Schedule'!$U$5:$AA$125,7,FALSE)</f>
        <v>0</v>
      </c>
      <c r="BZ19" s="31">
        <f>VLOOKUP(BZ16,'Extra Payment Schedule'!$U$5:$AA$125,7,FALSE)</f>
        <v>0</v>
      </c>
      <c r="CA19" s="31">
        <f>VLOOKUP(CA16,'Extra Payment Schedule'!$U$5:$AA$125,7,FALSE)</f>
        <v>0</v>
      </c>
      <c r="CB19" s="31">
        <f>VLOOKUP(CB16,'Extra Payment Schedule'!$U$5:$AA$125,7,FALSE)</f>
        <v>0</v>
      </c>
      <c r="CC19" s="31">
        <f>VLOOKUP(CC16,'Extra Payment Schedule'!$U$5:$AA$125,7,FALSE)</f>
        <v>0</v>
      </c>
      <c r="CD19" s="31">
        <f>VLOOKUP(CD16,'Extra Payment Schedule'!$U$5:$AA$125,7,FALSE)</f>
        <v>0</v>
      </c>
      <c r="CE19" s="31">
        <f>VLOOKUP(CE16,'Extra Payment Schedule'!$U$5:$AA$125,7,FALSE)</f>
        <v>0</v>
      </c>
      <c r="CF19" s="31">
        <f>VLOOKUP(CF16,'Extra Payment Schedule'!$U$5:$AA$125,7,FALSE)</f>
        <v>0</v>
      </c>
      <c r="CG19" s="31">
        <f>VLOOKUP(CG16,'Extra Payment Schedule'!$U$5:$AA$125,7,FALSE)</f>
        <v>0</v>
      </c>
      <c r="CH19" s="31">
        <f>VLOOKUP(CH16,'Extra Payment Schedule'!$U$5:$AA$125,7,FALSE)</f>
        <v>0</v>
      </c>
      <c r="CI19" s="31">
        <f>VLOOKUP(CI16,'Extra Payment Schedule'!$U$5:$AA$125,7,FALSE)</f>
        <v>0</v>
      </c>
      <c r="CJ19" s="31">
        <f>VLOOKUP(CJ16,'Extra Payment Schedule'!$U$5:$AA$125,7,FALSE)</f>
        <v>0</v>
      </c>
      <c r="CK19" s="31">
        <f>VLOOKUP(CK16,'Extra Payment Schedule'!$U$5:$AA$125,7,FALSE)</f>
        <v>0</v>
      </c>
      <c r="CL19" s="31">
        <f>VLOOKUP(CL16,'Extra Payment Schedule'!$U$5:$AA$125,7,FALSE)</f>
        <v>0</v>
      </c>
      <c r="CM19" s="31">
        <f>VLOOKUP(CM16,'Extra Payment Schedule'!$U$5:$AA$125,7,FALSE)</f>
        <v>0</v>
      </c>
      <c r="CN19" s="31">
        <f>VLOOKUP(CN16,'Extra Payment Schedule'!$U$5:$AA$125,7,FALSE)</f>
        <v>0</v>
      </c>
      <c r="CO19" s="31">
        <f>VLOOKUP(CO16,'Extra Payment Schedule'!$U$5:$AA$125,7,FALSE)</f>
        <v>0</v>
      </c>
      <c r="CP19" s="31">
        <f>VLOOKUP(CP16,'Extra Payment Schedule'!$U$5:$AA$125,7,FALSE)</f>
        <v>0</v>
      </c>
      <c r="CQ19" s="31">
        <f>VLOOKUP(CQ16,'Extra Payment Schedule'!$U$5:$AA$125,7,FALSE)</f>
        <v>0</v>
      </c>
      <c r="CR19" s="31">
        <f>VLOOKUP(CR16,'Extra Payment Schedule'!$U$5:$AA$125,7,FALSE)</f>
        <v>0</v>
      </c>
      <c r="CS19" s="31">
        <f>VLOOKUP(CS16,'Extra Payment Schedule'!$U$5:$AA$125,7,FALSE)</f>
        <v>0</v>
      </c>
      <c r="CT19" s="31">
        <f>VLOOKUP(CT16,'Extra Payment Schedule'!$U$5:$AA$125,7,FALSE)</f>
        <v>0</v>
      </c>
      <c r="CU19" s="31">
        <f>VLOOKUP(CU16,'Extra Payment Schedule'!$U$5:$AA$125,7,FALSE)</f>
        <v>0</v>
      </c>
      <c r="CV19" s="31">
        <f>VLOOKUP(CV16,'Extra Payment Schedule'!$U$5:$AA$125,7,FALSE)</f>
        <v>0</v>
      </c>
      <c r="CW19" s="31">
        <f>VLOOKUP(CW16,'Extra Payment Schedule'!$U$5:$AA$125,7,FALSE)</f>
        <v>0</v>
      </c>
      <c r="CX19" s="31">
        <f>VLOOKUP(CX16,'Extra Payment Schedule'!$U$5:$AA$125,7,FALSE)</f>
        <v>0</v>
      </c>
      <c r="CY19" s="31">
        <f>VLOOKUP(CY16,'Extra Payment Schedule'!$U$5:$AA$125,7,FALSE)</f>
        <v>0</v>
      </c>
      <c r="CZ19" s="31">
        <f>VLOOKUP(CZ16,'Extra Payment Schedule'!$U$5:$AA$125,7,FALSE)</f>
        <v>0</v>
      </c>
      <c r="DA19" s="31">
        <f>VLOOKUP(DA16,'Extra Payment Schedule'!$U$5:$AA$125,7,FALSE)</f>
        <v>0</v>
      </c>
      <c r="DB19" s="31">
        <f>VLOOKUP(DB16,'Extra Payment Schedule'!$U$5:$AA$125,7,FALSE)</f>
        <v>0</v>
      </c>
      <c r="DC19" s="31">
        <f>VLOOKUP(DC16,'Extra Payment Schedule'!$U$5:$AA$125,7,FALSE)</f>
        <v>0</v>
      </c>
      <c r="DD19" s="31">
        <f>VLOOKUP(DD16,'Extra Payment Schedule'!$U$5:$AA$125,7,FALSE)</f>
        <v>0</v>
      </c>
      <c r="DE19" s="31">
        <f>VLOOKUP(DE16,'Extra Payment Schedule'!$U$5:$AA$125,7,FALSE)</f>
        <v>0</v>
      </c>
      <c r="DF19" s="31">
        <f>VLOOKUP(DF16,'Extra Payment Schedule'!$U$5:$AA$125,7,FALSE)</f>
        <v>0</v>
      </c>
      <c r="DG19" s="31">
        <f>VLOOKUP(DG16,'Extra Payment Schedule'!$U$5:$AA$125,7,FALSE)</f>
        <v>0</v>
      </c>
      <c r="DH19" s="31">
        <f>VLOOKUP(DH16,'Extra Payment Schedule'!$U$5:$AA$125,7,FALSE)</f>
        <v>0</v>
      </c>
      <c r="DI19" s="31">
        <f>VLOOKUP(DI16,'Extra Payment Schedule'!$U$5:$AA$125,7,FALSE)</f>
        <v>0</v>
      </c>
      <c r="DJ19" s="31">
        <f>VLOOKUP(DJ16,'Extra Payment Schedule'!$U$5:$AA$125,7,FALSE)</f>
        <v>0</v>
      </c>
      <c r="DK19" s="31">
        <f>VLOOKUP(DK16,'Extra Payment Schedule'!$U$5:$AA$125,7,FALSE)</f>
        <v>0</v>
      </c>
      <c r="DL19" s="31">
        <f>VLOOKUP(DL16,'Extra Payment Schedule'!$U$5:$AA$125,7,FALSE)</f>
        <v>0</v>
      </c>
      <c r="DM19" s="31">
        <f>VLOOKUP(DM16,'Extra Payment Schedule'!$U$5:$AA$125,7,FALSE)</f>
        <v>0</v>
      </c>
      <c r="DN19" s="31">
        <f>VLOOKUP(DN16,'Extra Payment Schedule'!$U$5:$AA$125,7,FALSE)</f>
        <v>0</v>
      </c>
      <c r="DO19" s="31">
        <f>VLOOKUP(DO16,'Extra Payment Schedule'!$U$5:$AA$125,7,FALSE)</f>
        <v>0</v>
      </c>
      <c r="DP19" s="31">
        <f>VLOOKUP(DP16,'Extra Payment Schedule'!$U$5:$AA$125,7,FALSE)</f>
        <v>0</v>
      </c>
      <c r="DQ19" s="31">
        <f>VLOOKUP(DQ16,'Extra Payment Schedule'!$U$5:$AA$125,7,FALSE)</f>
        <v>0</v>
      </c>
      <c r="DR19" s="31">
        <f>VLOOKUP(DR16,'Extra Payment Schedule'!$U$5:$AA$125,7,FALSE)</f>
        <v>0</v>
      </c>
      <c r="DS19" s="31">
        <f>VLOOKUP(DS16,'Extra Payment Schedule'!$U$5:$AA$125,7,FALSE)</f>
        <v>0</v>
      </c>
      <c r="DT19" s="31">
        <f>VLOOKUP(DT16,'Extra Payment Schedule'!$U$5:$AA$125,7,FALSE)</f>
        <v>0</v>
      </c>
      <c r="DU19" s="31">
        <f t="shared" si="165"/>
        <v>-2000.7696867368377</v>
      </c>
      <c r="DY19" s="30">
        <f t="shared" ref="DY19:DY26" si="172">DY18+1</f>
        <v>3</v>
      </c>
      <c r="DZ19" s="30" t="str">
        <f t="shared" si="166"/>
        <v>Chase</v>
      </c>
      <c r="EA19" s="31">
        <f t="shared" si="167"/>
        <v>6500</v>
      </c>
      <c r="EB19" s="31">
        <f t="shared" si="161"/>
        <v>6500</v>
      </c>
      <c r="EC19" s="31">
        <f t="shared" si="162"/>
        <v>6380</v>
      </c>
      <c r="ED19" s="31">
        <f t="shared" ref="ED19:GO19" si="173">EC19-F19</f>
        <v>6260</v>
      </c>
      <c r="EE19" s="31">
        <f t="shared" si="173"/>
        <v>6140</v>
      </c>
      <c r="EF19" s="31">
        <f t="shared" si="173"/>
        <v>6020</v>
      </c>
      <c r="EG19" s="31">
        <f t="shared" si="173"/>
        <v>5900</v>
      </c>
      <c r="EH19" s="31">
        <f t="shared" si="173"/>
        <v>5780</v>
      </c>
      <c r="EI19" s="31">
        <f t="shared" si="173"/>
        <v>5660</v>
      </c>
      <c r="EJ19" s="31">
        <f t="shared" si="173"/>
        <v>5540</v>
      </c>
      <c r="EK19" s="31">
        <f t="shared" si="173"/>
        <v>5420</v>
      </c>
      <c r="EL19" s="31">
        <f t="shared" si="173"/>
        <v>5300</v>
      </c>
      <c r="EM19" s="31">
        <f t="shared" si="173"/>
        <v>5180</v>
      </c>
      <c r="EN19" s="31">
        <f t="shared" si="173"/>
        <v>5060</v>
      </c>
      <c r="EO19" s="31">
        <f t="shared" si="173"/>
        <v>4940</v>
      </c>
      <c r="EP19" s="31">
        <f t="shared" si="173"/>
        <v>4820</v>
      </c>
      <c r="EQ19" s="31">
        <f t="shared" si="173"/>
        <v>4372</v>
      </c>
      <c r="ER19" s="31">
        <f t="shared" si="173"/>
        <v>3924</v>
      </c>
      <c r="ES19" s="31">
        <f t="shared" si="173"/>
        <v>3476</v>
      </c>
      <c r="ET19" s="31">
        <f t="shared" si="173"/>
        <v>3028</v>
      </c>
      <c r="EU19" s="31">
        <f t="shared" si="173"/>
        <v>2580</v>
      </c>
      <c r="EV19" s="31">
        <f t="shared" si="173"/>
        <v>2132</v>
      </c>
      <c r="EW19" s="31">
        <f t="shared" si="173"/>
        <v>1684</v>
      </c>
      <c r="EX19" s="31">
        <f t="shared" si="173"/>
        <v>1236</v>
      </c>
      <c r="EY19" s="31">
        <f t="shared" si="173"/>
        <v>788</v>
      </c>
      <c r="EZ19" s="31">
        <f t="shared" si="173"/>
        <v>340</v>
      </c>
      <c r="FA19" s="31">
        <f t="shared" si="173"/>
        <v>-108</v>
      </c>
      <c r="FB19" s="31">
        <f t="shared" si="173"/>
        <v>-556</v>
      </c>
      <c r="FC19" s="31">
        <f t="shared" si="173"/>
        <v>-1004</v>
      </c>
      <c r="FD19" s="31">
        <f t="shared" si="173"/>
        <v>-1452</v>
      </c>
      <c r="FE19" s="31">
        <f t="shared" si="173"/>
        <v>-1900</v>
      </c>
      <c r="FF19" s="31">
        <f t="shared" si="173"/>
        <v>-2000.7696867368384</v>
      </c>
      <c r="FG19" s="31">
        <f t="shared" si="173"/>
        <v>-2000.7696867368384</v>
      </c>
      <c r="FH19" s="31">
        <f t="shared" si="173"/>
        <v>-2000.7696867368384</v>
      </c>
      <c r="FI19" s="31">
        <f t="shared" si="173"/>
        <v>-2000.7696867368384</v>
      </c>
      <c r="FJ19" s="31">
        <f t="shared" si="173"/>
        <v>-2000.7696867368384</v>
      </c>
      <c r="FK19" s="31">
        <f t="shared" si="173"/>
        <v>-2000.7696867368384</v>
      </c>
      <c r="FL19" s="31">
        <f t="shared" si="173"/>
        <v>-2000.7696867368384</v>
      </c>
      <c r="FM19" s="31">
        <f t="shared" si="173"/>
        <v>-2000.7696867368384</v>
      </c>
      <c r="FN19" s="31">
        <f t="shared" si="173"/>
        <v>-2000.7696867368384</v>
      </c>
      <c r="FO19" s="31">
        <f t="shared" si="173"/>
        <v>-2000.7696867368384</v>
      </c>
      <c r="FP19" s="31">
        <f t="shared" si="173"/>
        <v>-2000.7696867368384</v>
      </c>
      <c r="FQ19" s="31">
        <f t="shared" si="173"/>
        <v>-2000.7696867368384</v>
      </c>
      <c r="FR19" s="31">
        <f t="shared" si="173"/>
        <v>-2000.7696867368384</v>
      </c>
      <c r="FS19" s="31">
        <f t="shared" si="173"/>
        <v>-2000.7696867368384</v>
      </c>
      <c r="FT19" s="31">
        <f t="shared" si="173"/>
        <v>-2000.7696867368384</v>
      </c>
      <c r="FU19" s="31">
        <f t="shared" si="173"/>
        <v>-2000.7696867368384</v>
      </c>
      <c r="FV19" s="31">
        <f t="shared" si="173"/>
        <v>-2000.7696867368384</v>
      </c>
      <c r="FW19" s="31">
        <f t="shared" si="173"/>
        <v>-2000.7696867368384</v>
      </c>
      <c r="FX19" s="31">
        <f t="shared" si="173"/>
        <v>-2000.7696867368384</v>
      </c>
      <c r="FY19" s="31">
        <f t="shared" si="173"/>
        <v>-2000.7696867368384</v>
      </c>
      <c r="FZ19" s="31">
        <f t="shared" si="173"/>
        <v>-2000.7696867368384</v>
      </c>
      <c r="GA19" s="31">
        <f t="shared" si="173"/>
        <v>-2000.7696867368384</v>
      </c>
      <c r="GB19" s="31">
        <f t="shared" si="173"/>
        <v>-2000.7696867368384</v>
      </c>
      <c r="GC19" s="31">
        <f t="shared" si="173"/>
        <v>-2000.7696867368384</v>
      </c>
      <c r="GD19" s="31">
        <f t="shared" si="173"/>
        <v>-2000.7696867368384</v>
      </c>
      <c r="GE19" s="31">
        <f t="shared" si="173"/>
        <v>-2000.7696867368384</v>
      </c>
      <c r="GF19" s="31">
        <f t="shared" si="173"/>
        <v>-2000.7696867368384</v>
      </c>
      <c r="GG19" s="31">
        <f t="shared" si="173"/>
        <v>-2000.7696867368384</v>
      </c>
      <c r="GH19" s="31">
        <f t="shared" si="173"/>
        <v>-2000.7696867368384</v>
      </c>
      <c r="GI19" s="31">
        <f t="shared" si="173"/>
        <v>-2000.7696867368384</v>
      </c>
      <c r="GJ19" s="31">
        <f t="shared" si="173"/>
        <v>-2000.7696867368384</v>
      </c>
      <c r="GK19" s="31">
        <f t="shared" si="173"/>
        <v>-2000.7696867368384</v>
      </c>
      <c r="GL19" s="31">
        <f t="shared" si="173"/>
        <v>-2000.7696867368384</v>
      </c>
      <c r="GM19" s="31">
        <f t="shared" si="173"/>
        <v>-2000.7696867368384</v>
      </c>
      <c r="GN19" s="31">
        <f t="shared" si="173"/>
        <v>-2000.7696867368384</v>
      </c>
      <c r="GO19" s="31">
        <f t="shared" si="173"/>
        <v>-2000.7696867368384</v>
      </c>
      <c r="GP19" s="31">
        <f t="shared" ref="GP19:IQ19" si="174">GO19-BR19</f>
        <v>-2000.7696867368384</v>
      </c>
      <c r="GQ19" s="31">
        <f t="shared" si="174"/>
        <v>-2000.7696867368384</v>
      </c>
      <c r="GR19" s="31">
        <f t="shared" si="174"/>
        <v>-2000.7696867368384</v>
      </c>
      <c r="GS19" s="31">
        <f t="shared" si="174"/>
        <v>-2000.7696867368384</v>
      </c>
      <c r="GT19" s="31">
        <f t="shared" si="174"/>
        <v>-2000.7696867368384</v>
      </c>
      <c r="GU19" s="31">
        <f t="shared" si="174"/>
        <v>-2000.7696867368384</v>
      </c>
      <c r="GV19" s="31">
        <f t="shared" si="174"/>
        <v>-2000.7696867368384</v>
      </c>
      <c r="GW19" s="31">
        <f t="shared" si="174"/>
        <v>-2000.7696867368384</v>
      </c>
      <c r="GX19" s="31">
        <f t="shared" si="174"/>
        <v>-2000.7696867368384</v>
      </c>
      <c r="GY19" s="31">
        <f t="shared" si="174"/>
        <v>-2000.7696867368384</v>
      </c>
      <c r="GZ19" s="31">
        <f t="shared" si="174"/>
        <v>-2000.7696867368384</v>
      </c>
      <c r="HA19" s="31">
        <f t="shared" si="174"/>
        <v>-2000.7696867368384</v>
      </c>
      <c r="HB19" s="31">
        <f t="shared" si="174"/>
        <v>-2000.7696867368384</v>
      </c>
      <c r="HC19" s="31">
        <f t="shared" si="174"/>
        <v>-2000.7696867368384</v>
      </c>
      <c r="HD19" s="31">
        <f t="shared" si="174"/>
        <v>-2000.7696867368384</v>
      </c>
      <c r="HE19" s="31">
        <f t="shared" si="174"/>
        <v>-2000.7696867368384</v>
      </c>
      <c r="HF19" s="31">
        <f t="shared" si="174"/>
        <v>-2000.7696867368384</v>
      </c>
      <c r="HG19" s="31">
        <f t="shared" si="174"/>
        <v>-2000.7696867368384</v>
      </c>
      <c r="HH19" s="31">
        <f t="shared" si="174"/>
        <v>-2000.7696867368384</v>
      </c>
      <c r="HI19" s="31">
        <f t="shared" si="174"/>
        <v>-2000.7696867368384</v>
      </c>
      <c r="HJ19" s="31">
        <f t="shared" si="174"/>
        <v>-2000.7696867368384</v>
      </c>
      <c r="HK19" s="31">
        <f t="shared" si="174"/>
        <v>-2000.7696867368384</v>
      </c>
      <c r="HL19" s="31">
        <f t="shared" si="174"/>
        <v>-2000.7696867368384</v>
      </c>
      <c r="HM19" s="31">
        <f t="shared" si="174"/>
        <v>-2000.7696867368384</v>
      </c>
      <c r="HN19" s="31">
        <f t="shared" si="174"/>
        <v>-2000.7696867368384</v>
      </c>
      <c r="HO19" s="31">
        <f t="shared" si="174"/>
        <v>-2000.7696867368384</v>
      </c>
      <c r="HP19" s="31">
        <f t="shared" si="174"/>
        <v>-2000.7696867368384</v>
      </c>
      <c r="HQ19" s="31">
        <f t="shared" si="174"/>
        <v>-2000.7696867368384</v>
      </c>
      <c r="HR19" s="31">
        <f t="shared" si="174"/>
        <v>-2000.7696867368384</v>
      </c>
      <c r="HS19" s="31">
        <f t="shared" si="174"/>
        <v>-2000.7696867368384</v>
      </c>
      <c r="HT19" s="31">
        <f t="shared" si="174"/>
        <v>-2000.7696867368384</v>
      </c>
      <c r="HU19" s="31">
        <f t="shared" si="174"/>
        <v>-2000.7696867368384</v>
      </c>
      <c r="HV19" s="31">
        <f t="shared" si="174"/>
        <v>-2000.7696867368384</v>
      </c>
      <c r="HW19" s="31">
        <f t="shared" si="174"/>
        <v>-2000.7696867368384</v>
      </c>
      <c r="HX19" s="31">
        <f t="shared" si="174"/>
        <v>-2000.7696867368384</v>
      </c>
      <c r="HY19" s="31">
        <f t="shared" si="174"/>
        <v>-2000.7696867368384</v>
      </c>
      <c r="HZ19" s="31">
        <f t="shared" si="174"/>
        <v>-2000.7696867368384</v>
      </c>
      <c r="IA19" s="31">
        <f t="shared" si="174"/>
        <v>-2000.7696867368384</v>
      </c>
      <c r="IB19" s="31">
        <f t="shared" si="174"/>
        <v>-2000.7696867368384</v>
      </c>
      <c r="IC19" s="31">
        <f t="shared" si="174"/>
        <v>-2000.7696867368384</v>
      </c>
      <c r="ID19" s="31">
        <f t="shared" si="174"/>
        <v>-2000.7696867368384</v>
      </c>
      <c r="IE19" s="31">
        <f t="shared" si="174"/>
        <v>-2000.7696867368384</v>
      </c>
      <c r="IF19" s="31">
        <f t="shared" si="174"/>
        <v>-2000.7696867368384</v>
      </c>
      <c r="IG19" s="31">
        <f t="shared" si="174"/>
        <v>-2000.7696867368384</v>
      </c>
      <c r="IH19" s="31">
        <f t="shared" si="174"/>
        <v>-2000.7696867368384</v>
      </c>
      <c r="II19" s="31">
        <f t="shared" si="174"/>
        <v>-2000.7696867368384</v>
      </c>
      <c r="IJ19" s="31">
        <f t="shared" si="174"/>
        <v>-2000.7696867368384</v>
      </c>
      <c r="IK19" s="31">
        <f t="shared" si="174"/>
        <v>-2000.7696867368384</v>
      </c>
      <c r="IL19" s="31">
        <f t="shared" si="174"/>
        <v>-2000.7696867368384</v>
      </c>
      <c r="IM19" s="31">
        <f t="shared" si="174"/>
        <v>-2000.7696867368384</v>
      </c>
      <c r="IN19" s="31">
        <f t="shared" si="174"/>
        <v>-2000.7696867368384</v>
      </c>
      <c r="IO19" s="31">
        <f t="shared" si="174"/>
        <v>-2000.7696867368384</v>
      </c>
      <c r="IP19" s="31">
        <f t="shared" si="174"/>
        <v>-2000.7696867368384</v>
      </c>
      <c r="IQ19" s="31">
        <f t="shared" si="174"/>
        <v>-2000.7696867368384</v>
      </c>
      <c r="IR19" s="31">
        <f t="shared" si="170"/>
        <v>83129.27180631533</v>
      </c>
    </row>
    <row r="20" spans="2:252" ht="20" customHeight="1" thickBot="1" x14ac:dyDescent="0.25">
      <c r="B20" s="30">
        <f t="shared" si="171"/>
        <v>4</v>
      </c>
      <c r="C20" s="30" t="str">
        <f>Summary!AI6</f>
        <v>Citi Bank</v>
      </c>
      <c r="D20" s="31">
        <f>VLOOKUP(C20,Summary!$B$2:$C$12,2,FALSE)</f>
        <v>13752.58</v>
      </c>
      <c r="E20" s="31">
        <f>VLOOKUP(E16,'Extra Payment Schedule'!$AD$5:$AJ$125,7,FALSE)</f>
        <v>340</v>
      </c>
      <c r="F20" s="31">
        <f>VLOOKUP(F16,'Extra Payment Schedule'!$AD$5:$AJ$125,7,FALSE)</f>
        <v>340</v>
      </c>
      <c r="G20" s="31">
        <f>VLOOKUP(G16,'Extra Payment Schedule'!$AD$5:$AJ$125,7,FALSE)</f>
        <v>340</v>
      </c>
      <c r="H20" s="31">
        <f>VLOOKUP(H16,'Extra Payment Schedule'!$AD$5:$AJ$125,7,FALSE)</f>
        <v>340</v>
      </c>
      <c r="I20" s="31">
        <f>VLOOKUP(I16,'Extra Payment Schedule'!$AD$5:$AJ$125,7,FALSE)</f>
        <v>340</v>
      </c>
      <c r="J20" s="31">
        <f>VLOOKUP(J16,'Extra Payment Schedule'!$AD$5:$AJ$125,7,FALSE)</f>
        <v>340</v>
      </c>
      <c r="K20" s="31">
        <f>VLOOKUP(K16,'Extra Payment Schedule'!$AD$5:$AJ$125,7,FALSE)</f>
        <v>340</v>
      </c>
      <c r="L20" s="31">
        <f>VLOOKUP(L16,'Extra Payment Schedule'!$AD$5:$AJ$125,7,FALSE)</f>
        <v>340</v>
      </c>
      <c r="M20" s="31">
        <f>VLOOKUP(M16,'Extra Payment Schedule'!$AD$5:$AJ$125,7,FALSE)</f>
        <v>340</v>
      </c>
      <c r="N20" s="31">
        <f>VLOOKUP(N16,'Extra Payment Schedule'!$AD$5:$AJ$125,7,FALSE)</f>
        <v>340</v>
      </c>
      <c r="O20" s="31">
        <f>VLOOKUP(O16,'Extra Payment Schedule'!$AD$5:$AJ$125,7,FALSE)</f>
        <v>340</v>
      </c>
      <c r="P20" s="31">
        <f>VLOOKUP(P16,'Extra Payment Schedule'!$AD$5:$AJ$125,7,FALSE)</f>
        <v>340</v>
      </c>
      <c r="Q20" s="31">
        <f>VLOOKUP(Q16,'Extra Payment Schedule'!$AD$5:$AJ$125,7,FALSE)</f>
        <v>340</v>
      </c>
      <c r="R20" s="31">
        <f>VLOOKUP(R16,'Extra Payment Schedule'!$AD$5:$AJ$125,7,FALSE)</f>
        <v>340</v>
      </c>
      <c r="S20" s="31">
        <f>VLOOKUP(S16,'Extra Payment Schedule'!$AD$5:$AJ$125,7,FALSE)</f>
        <v>340</v>
      </c>
      <c r="T20" s="31">
        <f>VLOOKUP(T16,'Extra Payment Schedule'!$AD$5:$AJ$125,7,FALSE)</f>
        <v>340</v>
      </c>
      <c r="U20" s="31">
        <f>VLOOKUP(U16,'Extra Payment Schedule'!$AD$5:$AJ$125,7,FALSE)</f>
        <v>340</v>
      </c>
      <c r="V20" s="31">
        <f>VLOOKUP(V16,'Extra Payment Schedule'!$AD$5:$AJ$125,7,FALSE)</f>
        <v>340</v>
      </c>
      <c r="W20" s="31">
        <f>VLOOKUP(W16,'Extra Payment Schedule'!$AD$5:$AJ$125,7,FALSE)</f>
        <v>340</v>
      </c>
      <c r="X20" s="31">
        <f>VLOOKUP(X16,'Extra Payment Schedule'!$AD$5:$AJ$125,7,FALSE)</f>
        <v>340</v>
      </c>
      <c r="Y20" s="31">
        <f>VLOOKUP(Y16,'Extra Payment Schedule'!$AD$5:$AJ$125,7,FALSE)</f>
        <v>340</v>
      </c>
      <c r="Z20" s="31">
        <f>VLOOKUP(Z16,'Extra Payment Schedule'!$AD$5:$AJ$125,7,FALSE)</f>
        <v>340</v>
      </c>
      <c r="AA20" s="31">
        <f>VLOOKUP(AA16,'Extra Payment Schedule'!$AD$5:$AJ$125,7,FALSE)</f>
        <v>340</v>
      </c>
      <c r="AB20" s="31">
        <f>VLOOKUP(AB16,'Extra Payment Schedule'!$AD$5:$AJ$125,7,FALSE)</f>
        <v>340</v>
      </c>
      <c r="AC20" s="31">
        <f>VLOOKUP(AC16,'Extra Payment Schedule'!$AD$5:$AJ$125,7,FALSE)</f>
        <v>340</v>
      </c>
      <c r="AD20" s="31">
        <f>VLOOKUP(AD16,'Extra Payment Schedule'!$AD$5:$AJ$125,7,FALSE)</f>
        <v>340</v>
      </c>
      <c r="AE20" s="31">
        <f>VLOOKUP(AE16,'Extra Payment Schedule'!$AD$5:$AJ$125,7,FALSE)</f>
        <v>340</v>
      </c>
      <c r="AF20" s="31">
        <f>VLOOKUP(AF16,'Extra Payment Schedule'!$AD$5:$AJ$125,7,FALSE)</f>
        <v>340</v>
      </c>
      <c r="AG20" s="31">
        <f>VLOOKUP(AG16,'Extra Payment Schedule'!$AD$5:$AJ$125,7,FALSE)</f>
        <v>340</v>
      </c>
      <c r="AH20" s="31">
        <f>VLOOKUP(AH16,'Extra Payment Schedule'!$AD$5:$AJ$125,7,FALSE)</f>
        <v>340</v>
      </c>
      <c r="AI20" s="31">
        <f>VLOOKUP(AI16,'Extra Payment Schedule'!$AD$5:$AJ$125,7,FALSE)</f>
        <v>788</v>
      </c>
      <c r="AJ20" s="31">
        <f>VLOOKUP(AJ16,'Extra Payment Schedule'!$AD$5:$AJ$125,7,FALSE)</f>
        <v>788</v>
      </c>
      <c r="AK20" s="31">
        <f>VLOOKUP(AK16,'Extra Payment Schedule'!$AD$5:$AJ$125,7,FALSE)</f>
        <v>788</v>
      </c>
      <c r="AL20" s="31">
        <f>VLOOKUP(AL16,'Extra Payment Schedule'!$AD$5:$AJ$125,7,FALSE)</f>
        <v>788</v>
      </c>
      <c r="AM20" s="31">
        <f>VLOOKUP(AM16,'Extra Payment Schedule'!$AD$5:$AJ$125,7,FALSE)</f>
        <v>788</v>
      </c>
      <c r="AN20" s="31">
        <f>VLOOKUP(AN16,'Extra Payment Schedule'!$AD$5:$AJ$125,7,FALSE)</f>
        <v>788</v>
      </c>
      <c r="AO20" s="31">
        <f>VLOOKUP(AO16,'Extra Payment Schedule'!$AD$5:$AJ$125,7,FALSE)</f>
        <v>788</v>
      </c>
      <c r="AP20" s="31">
        <f>VLOOKUP(AP16,'Extra Payment Schedule'!$AD$5:$AJ$125,7,FALSE)</f>
        <v>788</v>
      </c>
      <c r="AQ20" s="31">
        <f>VLOOKUP(AQ16,'Extra Payment Schedule'!$AD$5:$AJ$125,7,FALSE)</f>
        <v>788</v>
      </c>
      <c r="AR20" s="31">
        <f>VLOOKUP(AR16,'Extra Payment Schedule'!$AD$5:$AJ$125,7,FALSE)</f>
        <v>788</v>
      </c>
      <c r="AS20" s="31">
        <f>VLOOKUP(AS16,'Extra Payment Schedule'!$AD$5:$AJ$125,7,FALSE)</f>
        <v>788</v>
      </c>
      <c r="AT20" s="31">
        <f>VLOOKUP(AT16,'Extra Payment Schedule'!$AD$5:$AJ$125,7,FALSE)</f>
        <v>396.02658185375049</v>
      </c>
      <c r="AU20" s="31">
        <f>VLOOKUP(AU16,'Extra Payment Schedule'!$AD$5:$AJ$125,7,FALSE)</f>
        <v>0</v>
      </c>
      <c r="AV20" s="31">
        <f>VLOOKUP(AV16,'Extra Payment Schedule'!$AD$5:$AJ$125,7,FALSE)</f>
        <v>0</v>
      </c>
      <c r="AW20" s="31">
        <f>VLOOKUP(AW16,'Extra Payment Schedule'!$AD$5:$AJ$125,7,FALSE)</f>
        <v>0</v>
      </c>
      <c r="AX20" s="31">
        <f>VLOOKUP(AX16,'Extra Payment Schedule'!$AD$5:$AJ$125,7,FALSE)</f>
        <v>0</v>
      </c>
      <c r="AY20" s="31">
        <f>VLOOKUP(AY16,'Extra Payment Schedule'!$AD$5:$AJ$125,7,FALSE)</f>
        <v>0</v>
      </c>
      <c r="AZ20" s="31">
        <f>VLOOKUP(AZ16,'Extra Payment Schedule'!$AD$5:$AJ$125,7,FALSE)</f>
        <v>0</v>
      </c>
      <c r="BA20" s="31">
        <f>VLOOKUP(BA16,'Extra Payment Schedule'!$AD$5:$AJ$125,7,FALSE)</f>
        <v>0</v>
      </c>
      <c r="BB20" s="31">
        <f>VLOOKUP(BB16,'Extra Payment Schedule'!$AD$5:$AJ$125,7,FALSE)</f>
        <v>0</v>
      </c>
      <c r="BC20" s="31">
        <f>VLOOKUP(BC16,'Extra Payment Schedule'!$AD$5:$AJ$125,7,FALSE)</f>
        <v>0</v>
      </c>
      <c r="BD20" s="31">
        <f>VLOOKUP(BD16,'Extra Payment Schedule'!$AD$5:$AJ$125,7,FALSE)</f>
        <v>0</v>
      </c>
      <c r="BE20" s="31">
        <f>VLOOKUP(BE16,'Extra Payment Schedule'!$AD$5:$AJ$125,7,FALSE)</f>
        <v>0</v>
      </c>
      <c r="BF20" s="31">
        <f>VLOOKUP(BF16,'Extra Payment Schedule'!$AD$5:$AJ$125,7,FALSE)</f>
        <v>0</v>
      </c>
      <c r="BG20" s="31">
        <f>VLOOKUP(BG16,'Extra Payment Schedule'!$AD$5:$AJ$125,7,FALSE)</f>
        <v>0</v>
      </c>
      <c r="BH20" s="31">
        <f>VLOOKUP(BH16,'Extra Payment Schedule'!$AD$5:$AJ$125,7,FALSE)</f>
        <v>0</v>
      </c>
      <c r="BI20" s="31">
        <f>VLOOKUP(BI16,'Extra Payment Schedule'!$AD$5:$AJ$125,7,FALSE)</f>
        <v>0</v>
      </c>
      <c r="BJ20" s="31">
        <f>VLOOKUP(BJ16,'Extra Payment Schedule'!$AD$5:$AJ$125,7,FALSE)</f>
        <v>0</v>
      </c>
      <c r="BK20" s="31">
        <f>VLOOKUP(BK16,'Extra Payment Schedule'!$AD$5:$AJ$125,7,FALSE)</f>
        <v>0</v>
      </c>
      <c r="BL20" s="31">
        <f>VLOOKUP(BL16,'Extra Payment Schedule'!$AD$5:$AJ$125,7,FALSE)</f>
        <v>0</v>
      </c>
      <c r="BM20" s="31">
        <f>VLOOKUP(BM16,'Extra Payment Schedule'!$AD$5:$AJ$125,7,FALSE)</f>
        <v>0</v>
      </c>
      <c r="BN20" s="31">
        <f>VLOOKUP(BN16,'Extra Payment Schedule'!$AD$5:$AJ$125,7,FALSE)</f>
        <v>0</v>
      </c>
      <c r="BO20" s="31">
        <f>VLOOKUP(BO16,'Extra Payment Schedule'!$AD$5:$AJ$125,7,FALSE)</f>
        <v>0</v>
      </c>
      <c r="BP20" s="31">
        <f>VLOOKUP(BP16,'Extra Payment Schedule'!$AD$5:$AJ$125,7,FALSE)</f>
        <v>0</v>
      </c>
      <c r="BQ20" s="31">
        <f>VLOOKUP(BQ16,'Extra Payment Schedule'!$AD$5:$AJ$125,7,FALSE)</f>
        <v>0</v>
      </c>
      <c r="BR20" s="31">
        <f>VLOOKUP(BR16,'Extra Payment Schedule'!$AD$5:$AJ$125,7,FALSE)</f>
        <v>0</v>
      </c>
      <c r="BS20" s="31">
        <f>VLOOKUP(BS16,'Extra Payment Schedule'!$AD$5:$AJ$125,7,FALSE)</f>
        <v>0</v>
      </c>
      <c r="BT20" s="31">
        <f>VLOOKUP(BT16,'Extra Payment Schedule'!$AD$5:$AJ$125,7,FALSE)</f>
        <v>0</v>
      </c>
      <c r="BU20" s="31">
        <f>VLOOKUP(BU16,'Extra Payment Schedule'!$AD$5:$AJ$125,7,FALSE)</f>
        <v>0</v>
      </c>
      <c r="BV20" s="31">
        <f>VLOOKUP(BV16,'Extra Payment Schedule'!$AD$5:$AJ$125,7,FALSE)</f>
        <v>0</v>
      </c>
      <c r="BW20" s="31">
        <f>VLOOKUP(BW16,'Extra Payment Schedule'!$AD$5:$AJ$125,7,FALSE)</f>
        <v>0</v>
      </c>
      <c r="BX20" s="31">
        <f>VLOOKUP(BX16,'Extra Payment Schedule'!$AD$5:$AJ$125,7,FALSE)</f>
        <v>0</v>
      </c>
      <c r="BY20" s="31">
        <f>VLOOKUP(BY16,'Extra Payment Schedule'!$AD$5:$AJ$125,7,FALSE)</f>
        <v>0</v>
      </c>
      <c r="BZ20" s="31">
        <f>VLOOKUP(BZ16,'Extra Payment Schedule'!$AD$5:$AJ$125,7,FALSE)</f>
        <v>0</v>
      </c>
      <c r="CA20" s="31">
        <f>VLOOKUP(CA16,'Extra Payment Schedule'!$AD$5:$AJ$125,7,FALSE)</f>
        <v>0</v>
      </c>
      <c r="CB20" s="31">
        <f>VLOOKUP(CB16,'Extra Payment Schedule'!$AD$5:$AJ$125,7,FALSE)</f>
        <v>0</v>
      </c>
      <c r="CC20" s="31">
        <f>VLOOKUP(CC16,'Extra Payment Schedule'!$AD$5:$AJ$125,7,FALSE)</f>
        <v>0</v>
      </c>
      <c r="CD20" s="31">
        <f>VLOOKUP(CD16,'Extra Payment Schedule'!$AD$5:$AJ$125,7,FALSE)</f>
        <v>0</v>
      </c>
      <c r="CE20" s="31">
        <f>VLOOKUP(CE16,'Extra Payment Schedule'!$AD$5:$AJ$125,7,FALSE)</f>
        <v>0</v>
      </c>
      <c r="CF20" s="31">
        <f>VLOOKUP(CF16,'Extra Payment Schedule'!$AD$5:$AJ$125,7,FALSE)</f>
        <v>0</v>
      </c>
      <c r="CG20" s="31">
        <f>VLOOKUP(CG16,'Extra Payment Schedule'!$AD$5:$AJ$125,7,FALSE)</f>
        <v>0</v>
      </c>
      <c r="CH20" s="31">
        <f>VLOOKUP(CH16,'Extra Payment Schedule'!$AD$5:$AJ$125,7,FALSE)</f>
        <v>0</v>
      </c>
      <c r="CI20" s="31">
        <f>VLOOKUP(CI16,'Extra Payment Schedule'!$AD$5:$AJ$125,7,FALSE)</f>
        <v>0</v>
      </c>
      <c r="CJ20" s="31">
        <f>VLOOKUP(CJ16,'Extra Payment Schedule'!$AD$5:$AJ$125,7,FALSE)</f>
        <v>0</v>
      </c>
      <c r="CK20" s="31">
        <f>VLOOKUP(CK16,'Extra Payment Schedule'!$AD$5:$AJ$125,7,FALSE)</f>
        <v>0</v>
      </c>
      <c r="CL20" s="31">
        <f>VLOOKUP(CL16,'Extra Payment Schedule'!$AD$5:$AJ$125,7,FALSE)</f>
        <v>0</v>
      </c>
      <c r="CM20" s="31">
        <f>VLOOKUP(CM16,'Extra Payment Schedule'!$AD$5:$AJ$125,7,FALSE)</f>
        <v>0</v>
      </c>
      <c r="CN20" s="31">
        <f>VLOOKUP(CN16,'Extra Payment Schedule'!$AD$5:$AJ$125,7,FALSE)</f>
        <v>0</v>
      </c>
      <c r="CO20" s="31">
        <f>VLOOKUP(CO16,'Extra Payment Schedule'!$AD$5:$AJ$125,7,FALSE)</f>
        <v>0</v>
      </c>
      <c r="CP20" s="31">
        <f>VLOOKUP(CP16,'Extra Payment Schedule'!$AD$5:$AJ$125,7,FALSE)</f>
        <v>0</v>
      </c>
      <c r="CQ20" s="31">
        <f>VLOOKUP(CQ16,'Extra Payment Schedule'!$AD$5:$AJ$125,7,FALSE)</f>
        <v>0</v>
      </c>
      <c r="CR20" s="31">
        <f>VLOOKUP(CR16,'Extra Payment Schedule'!$AD$5:$AJ$125,7,FALSE)</f>
        <v>0</v>
      </c>
      <c r="CS20" s="31">
        <f>VLOOKUP(CS16,'Extra Payment Schedule'!$AD$5:$AJ$125,7,FALSE)</f>
        <v>0</v>
      </c>
      <c r="CT20" s="31">
        <f>VLOOKUP(CT16,'Extra Payment Schedule'!$AD$5:$AJ$125,7,FALSE)</f>
        <v>0</v>
      </c>
      <c r="CU20" s="31">
        <f>VLOOKUP(CU16,'Extra Payment Schedule'!$AD$5:$AJ$125,7,FALSE)</f>
        <v>0</v>
      </c>
      <c r="CV20" s="31">
        <f>VLOOKUP(CV16,'Extra Payment Schedule'!$AD$5:$AJ$125,7,FALSE)</f>
        <v>0</v>
      </c>
      <c r="CW20" s="31">
        <f>VLOOKUP(CW16,'Extra Payment Schedule'!$AD$5:$AJ$125,7,FALSE)</f>
        <v>0</v>
      </c>
      <c r="CX20" s="31">
        <f>VLOOKUP(CX16,'Extra Payment Schedule'!$AD$5:$AJ$125,7,FALSE)</f>
        <v>0</v>
      </c>
      <c r="CY20" s="31">
        <f>VLOOKUP(CY16,'Extra Payment Schedule'!$AD$5:$AJ$125,7,FALSE)</f>
        <v>0</v>
      </c>
      <c r="CZ20" s="31">
        <f>VLOOKUP(CZ16,'Extra Payment Schedule'!$AD$5:$AJ$125,7,FALSE)</f>
        <v>0</v>
      </c>
      <c r="DA20" s="31">
        <f>VLOOKUP(DA16,'Extra Payment Schedule'!$AD$5:$AJ$125,7,FALSE)</f>
        <v>0</v>
      </c>
      <c r="DB20" s="31">
        <f>VLOOKUP(DB16,'Extra Payment Schedule'!$AD$5:$AJ$125,7,FALSE)</f>
        <v>0</v>
      </c>
      <c r="DC20" s="31">
        <f>VLOOKUP(DC16,'Extra Payment Schedule'!$AD$5:$AJ$125,7,FALSE)</f>
        <v>0</v>
      </c>
      <c r="DD20" s="31">
        <f>VLOOKUP(DD16,'Extra Payment Schedule'!$AD$5:$AJ$125,7,FALSE)</f>
        <v>0</v>
      </c>
      <c r="DE20" s="31">
        <f>VLOOKUP(DE16,'Extra Payment Schedule'!$AD$5:$AJ$125,7,FALSE)</f>
        <v>0</v>
      </c>
      <c r="DF20" s="31">
        <f>VLOOKUP(DF16,'Extra Payment Schedule'!$AD$5:$AJ$125,7,FALSE)</f>
        <v>0</v>
      </c>
      <c r="DG20" s="31">
        <f>VLOOKUP(DG16,'Extra Payment Schedule'!$AD$5:$AJ$125,7,FALSE)</f>
        <v>0</v>
      </c>
      <c r="DH20" s="31">
        <f>VLOOKUP(DH16,'Extra Payment Schedule'!$AD$5:$AJ$125,7,FALSE)</f>
        <v>0</v>
      </c>
      <c r="DI20" s="31">
        <f>VLOOKUP(DI16,'Extra Payment Schedule'!$AD$5:$AJ$125,7,FALSE)</f>
        <v>0</v>
      </c>
      <c r="DJ20" s="31">
        <f>VLOOKUP(DJ16,'Extra Payment Schedule'!$AD$5:$AJ$125,7,FALSE)</f>
        <v>0</v>
      </c>
      <c r="DK20" s="31">
        <f>VLOOKUP(DK16,'Extra Payment Schedule'!$AD$5:$AJ$125,7,FALSE)</f>
        <v>0</v>
      </c>
      <c r="DL20" s="31">
        <f>VLOOKUP(DL16,'Extra Payment Schedule'!$AD$5:$AJ$125,7,FALSE)</f>
        <v>0</v>
      </c>
      <c r="DM20" s="31">
        <f>VLOOKUP(DM16,'Extra Payment Schedule'!$AD$5:$AJ$125,7,FALSE)</f>
        <v>0</v>
      </c>
      <c r="DN20" s="31">
        <f>VLOOKUP(DN16,'Extra Payment Schedule'!$AD$5:$AJ$125,7,FALSE)</f>
        <v>0</v>
      </c>
      <c r="DO20" s="31">
        <f>VLOOKUP(DO16,'Extra Payment Schedule'!$AD$5:$AJ$125,7,FALSE)</f>
        <v>0</v>
      </c>
      <c r="DP20" s="31">
        <f>VLOOKUP(DP16,'Extra Payment Schedule'!$AD$5:$AJ$125,7,FALSE)</f>
        <v>0</v>
      </c>
      <c r="DQ20" s="31">
        <f>VLOOKUP(DQ16,'Extra Payment Schedule'!$AD$5:$AJ$125,7,FALSE)</f>
        <v>0</v>
      </c>
      <c r="DR20" s="31">
        <f>VLOOKUP(DR16,'Extra Payment Schedule'!$AD$5:$AJ$125,7,FALSE)</f>
        <v>0</v>
      </c>
      <c r="DS20" s="31">
        <f>VLOOKUP(DS16,'Extra Payment Schedule'!$AD$5:$AJ$125,7,FALSE)</f>
        <v>0</v>
      </c>
      <c r="DT20" s="31">
        <f>VLOOKUP(DT16,'Extra Payment Schedule'!$AD$5:$AJ$125,7,FALSE)</f>
        <v>0</v>
      </c>
      <c r="DU20" s="31">
        <f t="shared" si="165"/>
        <v>-5511.4465818537519</v>
      </c>
      <c r="DY20" s="30">
        <f t="shared" si="172"/>
        <v>4</v>
      </c>
      <c r="DZ20" s="30" t="str">
        <f t="shared" si="166"/>
        <v>Citi Bank</v>
      </c>
      <c r="EA20" s="31">
        <f t="shared" si="167"/>
        <v>13752.58</v>
      </c>
      <c r="EB20" s="31">
        <f t="shared" si="161"/>
        <v>13752.58</v>
      </c>
      <c r="EC20" s="31">
        <f t="shared" si="162"/>
        <v>13412.58</v>
      </c>
      <c r="ED20" s="31">
        <f t="shared" ref="ED20:GO20" si="175">EC20-F20</f>
        <v>13072.58</v>
      </c>
      <c r="EE20" s="31">
        <f t="shared" si="175"/>
        <v>12732.58</v>
      </c>
      <c r="EF20" s="31">
        <f t="shared" si="175"/>
        <v>12392.58</v>
      </c>
      <c r="EG20" s="31">
        <f t="shared" si="175"/>
        <v>12052.58</v>
      </c>
      <c r="EH20" s="31">
        <f t="shared" si="175"/>
        <v>11712.58</v>
      </c>
      <c r="EI20" s="31">
        <f t="shared" si="175"/>
        <v>11372.58</v>
      </c>
      <c r="EJ20" s="31">
        <f t="shared" si="175"/>
        <v>11032.58</v>
      </c>
      <c r="EK20" s="31">
        <f t="shared" si="175"/>
        <v>10692.58</v>
      </c>
      <c r="EL20" s="31">
        <f t="shared" si="175"/>
        <v>10352.58</v>
      </c>
      <c r="EM20" s="31">
        <f t="shared" si="175"/>
        <v>10012.58</v>
      </c>
      <c r="EN20" s="31">
        <f t="shared" si="175"/>
        <v>9672.58</v>
      </c>
      <c r="EO20" s="31">
        <f t="shared" si="175"/>
        <v>9332.58</v>
      </c>
      <c r="EP20" s="31">
        <f t="shared" si="175"/>
        <v>8992.58</v>
      </c>
      <c r="EQ20" s="31">
        <f t="shared" si="175"/>
        <v>8652.58</v>
      </c>
      <c r="ER20" s="31">
        <f t="shared" si="175"/>
        <v>8312.58</v>
      </c>
      <c r="ES20" s="31">
        <f t="shared" si="175"/>
        <v>7972.58</v>
      </c>
      <c r="ET20" s="31">
        <f t="shared" si="175"/>
        <v>7632.58</v>
      </c>
      <c r="EU20" s="31">
        <f t="shared" si="175"/>
        <v>7292.58</v>
      </c>
      <c r="EV20" s="31">
        <f t="shared" si="175"/>
        <v>6952.58</v>
      </c>
      <c r="EW20" s="31">
        <f t="shared" si="175"/>
        <v>6612.58</v>
      </c>
      <c r="EX20" s="31">
        <f t="shared" si="175"/>
        <v>6272.58</v>
      </c>
      <c r="EY20" s="31">
        <f t="shared" si="175"/>
        <v>5932.58</v>
      </c>
      <c r="EZ20" s="31">
        <f t="shared" si="175"/>
        <v>5592.58</v>
      </c>
      <c r="FA20" s="31">
        <f t="shared" si="175"/>
        <v>5252.58</v>
      </c>
      <c r="FB20" s="31">
        <f t="shared" si="175"/>
        <v>4912.58</v>
      </c>
      <c r="FC20" s="31">
        <f t="shared" si="175"/>
        <v>4572.58</v>
      </c>
      <c r="FD20" s="31">
        <f t="shared" si="175"/>
        <v>4232.58</v>
      </c>
      <c r="FE20" s="31">
        <f t="shared" si="175"/>
        <v>3892.58</v>
      </c>
      <c r="FF20" s="31">
        <f t="shared" si="175"/>
        <v>3552.58</v>
      </c>
      <c r="FG20" s="31">
        <f t="shared" si="175"/>
        <v>2764.58</v>
      </c>
      <c r="FH20" s="31">
        <f t="shared" si="175"/>
        <v>1976.58</v>
      </c>
      <c r="FI20" s="31">
        <f t="shared" si="175"/>
        <v>1188.58</v>
      </c>
      <c r="FJ20" s="31">
        <f t="shared" si="175"/>
        <v>400.57999999999993</v>
      </c>
      <c r="FK20" s="31">
        <f t="shared" si="175"/>
        <v>-387.42000000000007</v>
      </c>
      <c r="FL20" s="31">
        <f t="shared" si="175"/>
        <v>-1175.42</v>
      </c>
      <c r="FM20" s="31">
        <f t="shared" si="175"/>
        <v>-1963.42</v>
      </c>
      <c r="FN20" s="31">
        <f t="shared" si="175"/>
        <v>-2751.42</v>
      </c>
      <c r="FO20" s="31">
        <f t="shared" si="175"/>
        <v>-3539.42</v>
      </c>
      <c r="FP20" s="31">
        <f t="shared" si="175"/>
        <v>-4327.42</v>
      </c>
      <c r="FQ20" s="31">
        <f t="shared" si="175"/>
        <v>-5115.42</v>
      </c>
      <c r="FR20" s="31">
        <f t="shared" si="175"/>
        <v>-5511.4465818537501</v>
      </c>
      <c r="FS20" s="31">
        <f t="shared" si="175"/>
        <v>-5511.4465818537501</v>
      </c>
      <c r="FT20" s="31">
        <f t="shared" si="175"/>
        <v>-5511.4465818537501</v>
      </c>
      <c r="FU20" s="31">
        <f t="shared" si="175"/>
        <v>-5511.4465818537501</v>
      </c>
      <c r="FV20" s="31">
        <f t="shared" si="175"/>
        <v>-5511.4465818537501</v>
      </c>
      <c r="FW20" s="31">
        <f t="shared" si="175"/>
        <v>-5511.4465818537501</v>
      </c>
      <c r="FX20" s="31">
        <f t="shared" si="175"/>
        <v>-5511.4465818537501</v>
      </c>
      <c r="FY20" s="31">
        <f t="shared" si="175"/>
        <v>-5511.4465818537501</v>
      </c>
      <c r="FZ20" s="31">
        <f t="shared" si="175"/>
        <v>-5511.4465818537501</v>
      </c>
      <c r="GA20" s="31">
        <f t="shared" si="175"/>
        <v>-5511.4465818537501</v>
      </c>
      <c r="GB20" s="31">
        <f t="shared" si="175"/>
        <v>-5511.4465818537501</v>
      </c>
      <c r="GC20" s="31">
        <f t="shared" si="175"/>
        <v>-5511.4465818537501</v>
      </c>
      <c r="GD20" s="31">
        <f t="shared" si="175"/>
        <v>-5511.4465818537501</v>
      </c>
      <c r="GE20" s="31">
        <f t="shared" si="175"/>
        <v>-5511.4465818537501</v>
      </c>
      <c r="GF20" s="31">
        <f t="shared" si="175"/>
        <v>-5511.4465818537501</v>
      </c>
      <c r="GG20" s="31">
        <f t="shared" si="175"/>
        <v>-5511.4465818537501</v>
      </c>
      <c r="GH20" s="31">
        <f t="shared" si="175"/>
        <v>-5511.4465818537501</v>
      </c>
      <c r="GI20" s="31">
        <f t="shared" si="175"/>
        <v>-5511.4465818537501</v>
      </c>
      <c r="GJ20" s="31">
        <f t="shared" si="175"/>
        <v>-5511.4465818537501</v>
      </c>
      <c r="GK20" s="31">
        <f t="shared" si="175"/>
        <v>-5511.4465818537501</v>
      </c>
      <c r="GL20" s="31">
        <f t="shared" si="175"/>
        <v>-5511.4465818537501</v>
      </c>
      <c r="GM20" s="31">
        <f t="shared" si="175"/>
        <v>-5511.4465818537501</v>
      </c>
      <c r="GN20" s="31">
        <f t="shared" si="175"/>
        <v>-5511.4465818537501</v>
      </c>
      <c r="GO20" s="31">
        <f t="shared" si="175"/>
        <v>-5511.4465818537501</v>
      </c>
      <c r="GP20" s="31">
        <f t="shared" ref="GP20:IQ20" si="176">GO20-BR20</f>
        <v>-5511.4465818537501</v>
      </c>
      <c r="GQ20" s="31">
        <f t="shared" si="176"/>
        <v>-5511.4465818537501</v>
      </c>
      <c r="GR20" s="31">
        <f t="shared" si="176"/>
        <v>-5511.4465818537501</v>
      </c>
      <c r="GS20" s="31">
        <f t="shared" si="176"/>
        <v>-5511.4465818537501</v>
      </c>
      <c r="GT20" s="31">
        <f t="shared" si="176"/>
        <v>-5511.4465818537501</v>
      </c>
      <c r="GU20" s="31">
        <f t="shared" si="176"/>
        <v>-5511.4465818537501</v>
      </c>
      <c r="GV20" s="31">
        <f t="shared" si="176"/>
        <v>-5511.4465818537501</v>
      </c>
      <c r="GW20" s="31">
        <f t="shared" si="176"/>
        <v>-5511.4465818537501</v>
      </c>
      <c r="GX20" s="31">
        <f t="shared" si="176"/>
        <v>-5511.4465818537501</v>
      </c>
      <c r="GY20" s="31">
        <f t="shared" si="176"/>
        <v>-5511.4465818537501</v>
      </c>
      <c r="GZ20" s="31">
        <f t="shared" si="176"/>
        <v>-5511.4465818537501</v>
      </c>
      <c r="HA20" s="31">
        <f t="shared" si="176"/>
        <v>-5511.4465818537501</v>
      </c>
      <c r="HB20" s="31">
        <f t="shared" si="176"/>
        <v>-5511.4465818537501</v>
      </c>
      <c r="HC20" s="31">
        <f t="shared" si="176"/>
        <v>-5511.4465818537501</v>
      </c>
      <c r="HD20" s="31">
        <f t="shared" si="176"/>
        <v>-5511.4465818537501</v>
      </c>
      <c r="HE20" s="31">
        <f t="shared" si="176"/>
        <v>-5511.4465818537501</v>
      </c>
      <c r="HF20" s="31">
        <f t="shared" si="176"/>
        <v>-5511.4465818537501</v>
      </c>
      <c r="HG20" s="31">
        <f t="shared" si="176"/>
        <v>-5511.4465818537501</v>
      </c>
      <c r="HH20" s="31">
        <f t="shared" si="176"/>
        <v>-5511.4465818537501</v>
      </c>
      <c r="HI20" s="31">
        <f t="shared" si="176"/>
        <v>-5511.4465818537501</v>
      </c>
      <c r="HJ20" s="31">
        <f t="shared" si="176"/>
        <v>-5511.4465818537501</v>
      </c>
      <c r="HK20" s="31">
        <f t="shared" si="176"/>
        <v>-5511.4465818537501</v>
      </c>
      <c r="HL20" s="31">
        <f t="shared" si="176"/>
        <v>-5511.4465818537501</v>
      </c>
      <c r="HM20" s="31">
        <f t="shared" si="176"/>
        <v>-5511.4465818537501</v>
      </c>
      <c r="HN20" s="31">
        <f t="shared" si="176"/>
        <v>-5511.4465818537501</v>
      </c>
      <c r="HO20" s="31">
        <f t="shared" si="176"/>
        <v>-5511.4465818537501</v>
      </c>
      <c r="HP20" s="31">
        <f t="shared" si="176"/>
        <v>-5511.4465818537501</v>
      </c>
      <c r="HQ20" s="31">
        <f t="shared" si="176"/>
        <v>-5511.4465818537501</v>
      </c>
      <c r="HR20" s="31">
        <f t="shared" si="176"/>
        <v>-5511.4465818537501</v>
      </c>
      <c r="HS20" s="31">
        <f t="shared" si="176"/>
        <v>-5511.4465818537501</v>
      </c>
      <c r="HT20" s="31">
        <f t="shared" si="176"/>
        <v>-5511.4465818537501</v>
      </c>
      <c r="HU20" s="31">
        <f t="shared" si="176"/>
        <v>-5511.4465818537501</v>
      </c>
      <c r="HV20" s="31">
        <f t="shared" si="176"/>
        <v>-5511.4465818537501</v>
      </c>
      <c r="HW20" s="31">
        <f t="shared" si="176"/>
        <v>-5511.4465818537501</v>
      </c>
      <c r="HX20" s="31">
        <f t="shared" si="176"/>
        <v>-5511.4465818537501</v>
      </c>
      <c r="HY20" s="31">
        <f t="shared" si="176"/>
        <v>-5511.4465818537501</v>
      </c>
      <c r="HZ20" s="31">
        <f t="shared" si="176"/>
        <v>-5511.4465818537501</v>
      </c>
      <c r="IA20" s="31">
        <f t="shared" si="176"/>
        <v>-5511.4465818537501</v>
      </c>
      <c r="IB20" s="31">
        <f t="shared" si="176"/>
        <v>-5511.4465818537501</v>
      </c>
      <c r="IC20" s="31">
        <f t="shared" si="176"/>
        <v>-5511.4465818537501</v>
      </c>
      <c r="ID20" s="31">
        <f t="shared" si="176"/>
        <v>-5511.4465818537501</v>
      </c>
      <c r="IE20" s="31">
        <f t="shared" si="176"/>
        <v>-5511.4465818537501</v>
      </c>
      <c r="IF20" s="31">
        <f t="shared" si="176"/>
        <v>-5511.4465818537501</v>
      </c>
      <c r="IG20" s="31">
        <f t="shared" si="176"/>
        <v>-5511.4465818537501</v>
      </c>
      <c r="IH20" s="31">
        <f t="shared" si="176"/>
        <v>-5511.4465818537501</v>
      </c>
      <c r="II20" s="31">
        <f t="shared" si="176"/>
        <v>-5511.4465818537501</v>
      </c>
      <c r="IJ20" s="31">
        <f t="shared" si="176"/>
        <v>-5511.4465818537501</v>
      </c>
      <c r="IK20" s="31">
        <f t="shared" si="176"/>
        <v>-5511.4465818537501</v>
      </c>
      <c r="IL20" s="31">
        <f t="shared" si="176"/>
        <v>-5511.4465818537501</v>
      </c>
      <c r="IM20" s="31">
        <f t="shared" si="176"/>
        <v>-5511.4465818537501</v>
      </c>
      <c r="IN20" s="31">
        <f t="shared" si="176"/>
        <v>-5511.4465818537501</v>
      </c>
      <c r="IO20" s="31">
        <f t="shared" si="176"/>
        <v>-5511.4465818537501</v>
      </c>
      <c r="IP20" s="31">
        <f t="shared" si="176"/>
        <v>-5511.4465818537501</v>
      </c>
      <c r="IQ20" s="31">
        <f t="shared" si="176"/>
        <v>-5511.4465818537501</v>
      </c>
      <c r="IR20" s="31">
        <f t="shared" si="170"/>
        <v>188345.05338459296</v>
      </c>
    </row>
    <row r="21" spans="2:252" ht="20" customHeight="1" thickBot="1" x14ac:dyDescent="0.25">
      <c r="B21" s="30">
        <f t="shared" si="171"/>
        <v>5</v>
      </c>
      <c r="C21" s="30" t="str">
        <f>Summary!AI7</f>
        <v>Bank of America</v>
      </c>
      <c r="D21" s="31">
        <f>VLOOKUP(C21,Summary!$B$2:$C$12,2,FALSE)</f>
        <v>1200</v>
      </c>
      <c r="E21" s="31">
        <f>VLOOKUP(E16,'Extra Payment Schedule'!$AM$5:$AS$125,7,FALSE)</f>
        <v>36</v>
      </c>
      <c r="F21" s="31">
        <f>VLOOKUP(F16,'Extra Payment Schedule'!$AM$5:$AS$125,7,FALSE)</f>
        <v>36</v>
      </c>
      <c r="G21" s="31">
        <f>VLOOKUP(G16,'Extra Payment Schedule'!$AM$5:$AS$125,7,FALSE)</f>
        <v>36</v>
      </c>
      <c r="H21" s="31">
        <f>VLOOKUP(H16,'Extra Payment Schedule'!$AM$5:$AS$125,7,FALSE)</f>
        <v>36</v>
      </c>
      <c r="I21" s="31">
        <f>VLOOKUP(I16,'Extra Payment Schedule'!$AM$5:$AS$125,7,FALSE)</f>
        <v>36</v>
      </c>
      <c r="J21" s="31">
        <f>VLOOKUP(J16,'Extra Payment Schedule'!$AM$5:$AS$125,7,FALSE)</f>
        <v>36</v>
      </c>
      <c r="K21" s="31">
        <f>VLOOKUP(K16,'Extra Payment Schedule'!$AM$5:$AS$125,7,FALSE)</f>
        <v>36</v>
      </c>
      <c r="L21" s="31">
        <f>VLOOKUP(L16,'Extra Payment Schedule'!$AM$5:$AS$125,7,FALSE)</f>
        <v>36</v>
      </c>
      <c r="M21" s="31">
        <f>VLOOKUP(M16,'Extra Payment Schedule'!$AM$5:$AS$125,7,FALSE)</f>
        <v>36</v>
      </c>
      <c r="N21" s="31">
        <f>VLOOKUP(N16,'Extra Payment Schedule'!$AM$5:$AS$125,7,FALSE)</f>
        <v>36</v>
      </c>
      <c r="O21" s="31">
        <f>VLOOKUP(O16,'Extra Payment Schedule'!$AM$5:$AS$125,7,FALSE)</f>
        <v>36</v>
      </c>
      <c r="P21" s="31">
        <f>VLOOKUP(P16,'Extra Payment Schedule'!$AM$5:$AS$125,7,FALSE)</f>
        <v>36</v>
      </c>
      <c r="Q21" s="31">
        <f>VLOOKUP(Q16,'Extra Payment Schedule'!$AM$5:$AS$125,7,FALSE)</f>
        <v>36</v>
      </c>
      <c r="R21" s="31">
        <f>VLOOKUP(R16,'Extra Payment Schedule'!$AM$5:$AS$125,7,FALSE)</f>
        <v>36</v>
      </c>
      <c r="S21" s="31">
        <f>VLOOKUP(S16,'Extra Payment Schedule'!$AM$5:$AS$125,7,FALSE)</f>
        <v>36</v>
      </c>
      <c r="T21" s="31">
        <f>VLOOKUP(T16,'Extra Payment Schedule'!$AM$5:$AS$125,7,FALSE)</f>
        <v>36</v>
      </c>
      <c r="U21" s="31">
        <f>VLOOKUP(U16,'Extra Payment Schedule'!$AM$5:$AS$125,7,FALSE)</f>
        <v>36</v>
      </c>
      <c r="V21" s="31">
        <f>VLOOKUP(V16,'Extra Payment Schedule'!$AM$5:$AS$125,7,FALSE)</f>
        <v>36</v>
      </c>
      <c r="W21" s="31">
        <f>VLOOKUP(W16,'Extra Payment Schedule'!$AM$5:$AS$125,7,FALSE)</f>
        <v>36</v>
      </c>
      <c r="X21" s="31">
        <f>VLOOKUP(X16,'Extra Payment Schedule'!$AM$5:$AS$125,7,FALSE)</f>
        <v>36</v>
      </c>
      <c r="Y21" s="31">
        <f>VLOOKUP(Y16,'Extra Payment Schedule'!$AM$5:$AS$125,7,FALSE)</f>
        <v>36</v>
      </c>
      <c r="Z21" s="31">
        <f>VLOOKUP(Z16,'Extra Payment Schedule'!$AM$5:$AS$125,7,FALSE)</f>
        <v>36</v>
      </c>
      <c r="AA21" s="31">
        <f>VLOOKUP(AA16,'Extra Payment Schedule'!$AM$5:$AS$125,7,FALSE)</f>
        <v>36</v>
      </c>
      <c r="AB21" s="31">
        <f>VLOOKUP(AB16,'Extra Payment Schedule'!$AM$5:$AS$125,7,FALSE)</f>
        <v>36</v>
      </c>
      <c r="AC21" s="31">
        <f>VLOOKUP(AC16,'Extra Payment Schedule'!$AM$5:$AS$125,7,FALSE)</f>
        <v>36</v>
      </c>
      <c r="AD21" s="31">
        <f>VLOOKUP(AD16,'Extra Payment Schedule'!$AM$5:$AS$125,7,FALSE)</f>
        <v>36</v>
      </c>
      <c r="AE21" s="31">
        <f>VLOOKUP(AE16,'Extra Payment Schedule'!$AM$5:$AS$125,7,FALSE)</f>
        <v>36</v>
      </c>
      <c r="AF21" s="31">
        <f>VLOOKUP(AF16,'Extra Payment Schedule'!$AM$5:$AS$125,7,FALSE)</f>
        <v>36</v>
      </c>
      <c r="AG21" s="31">
        <f>VLOOKUP(AG16,'Extra Payment Schedule'!$AM$5:$AS$125,7,FALSE)</f>
        <v>36</v>
      </c>
      <c r="AH21" s="31">
        <f>VLOOKUP(AH16,'Extra Payment Schedule'!$AM$5:$AS$125,7,FALSE)</f>
        <v>36</v>
      </c>
      <c r="AI21" s="31">
        <f>VLOOKUP(AI16,'Extra Payment Schedule'!$AM$5:$AS$125,7,FALSE)</f>
        <v>36</v>
      </c>
      <c r="AJ21" s="31">
        <f>VLOOKUP(AJ16,'Extra Payment Schedule'!$AM$5:$AS$125,7,FALSE)</f>
        <v>36</v>
      </c>
      <c r="AK21" s="31">
        <f>VLOOKUP(AK16,'Extra Payment Schedule'!$AM$5:$AS$125,7,FALSE)</f>
        <v>36</v>
      </c>
      <c r="AL21" s="31">
        <f>VLOOKUP(AL16,'Extra Payment Schedule'!$AM$5:$AS$125,7,FALSE)</f>
        <v>36</v>
      </c>
      <c r="AM21" s="31">
        <f>VLOOKUP(AM16,'Extra Payment Schedule'!$AM$5:$AS$125,7,FALSE)</f>
        <v>36</v>
      </c>
      <c r="AN21" s="31">
        <f>VLOOKUP(AN16,'Extra Payment Schedule'!$AM$5:$AS$125,7,FALSE)</f>
        <v>36</v>
      </c>
      <c r="AO21" s="31">
        <f>VLOOKUP(AO16,'Extra Payment Schedule'!$AM$5:$AS$125,7,FALSE)</f>
        <v>36</v>
      </c>
      <c r="AP21" s="31">
        <f>VLOOKUP(AP16,'Extra Payment Schedule'!$AM$5:$AS$125,7,FALSE)</f>
        <v>36</v>
      </c>
      <c r="AQ21" s="31">
        <f>VLOOKUP(AQ16,'Extra Payment Schedule'!$AM$5:$AS$125,7,FALSE)</f>
        <v>36</v>
      </c>
      <c r="AR21" s="31">
        <f>VLOOKUP(AR16,'Extra Payment Schedule'!$AM$5:$AS$125,7,FALSE)</f>
        <v>36</v>
      </c>
      <c r="AS21" s="31">
        <f>VLOOKUP(AS16,'Extra Payment Schedule'!$AM$5:$AS$125,7,FALSE)</f>
        <v>36</v>
      </c>
      <c r="AT21" s="31">
        <f>VLOOKUP(AT16,'Extra Payment Schedule'!$AM$5:$AS$125,7,FALSE)</f>
        <v>36</v>
      </c>
      <c r="AU21" s="31">
        <f>VLOOKUP(AU16,'Extra Payment Schedule'!$AM$5:$AS$125,7,FALSE)</f>
        <v>72.041251692572203</v>
      </c>
      <c r="AV21" s="31">
        <f>VLOOKUP(AV16,'Extra Payment Schedule'!$AM$5:$AS$125,7,FALSE)</f>
        <v>0</v>
      </c>
      <c r="AW21" s="31">
        <f>VLOOKUP(AW16,'Extra Payment Schedule'!$AM$5:$AS$125,7,FALSE)</f>
        <v>0</v>
      </c>
      <c r="AX21" s="31">
        <f>VLOOKUP(AX16,'Extra Payment Schedule'!$AM$5:$AS$125,7,FALSE)</f>
        <v>0</v>
      </c>
      <c r="AY21" s="31">
        <f>VLOOKUP(AY16,'Extra Payment Schedule'!$AM$5:$AS$125,7,FALSE)</f>
        <v>0</v>
      </c>
      <c r="AZ21" s="31">
        <f>VLOOKUP(AZ16,'Extra Payment Schedule'!$AM$5:$AS$125,7,FALSE)</f>
        <v>0</v>
      </c>
      <c r="BA21" s="31">
        <f>VLOOKUP(BA16,'Extra Payment Schedule'!$AM$5:$AS$125,7,FALSE)</f>
        <v>0</v>
      </c>
      <c r="BB21" s="31">
        <f>VLOOKUP(BB16,'Extra Payment Schedule'!$AM$5:$AS$125,7,FALSE)</f>
        <v>0</v>
      </c>
      <c r="BC21" s="31">
        <f>VLOOKUP(BC16,'Extra Payment Schedule'!$AM$5:$AS$125,7,FALSE)</f>
        <v>0</v>
      </c>
      <c r="BD21" s="31">
        <f>VLOOKUP(BD16,'Extra Payment Schedule'!$AM$5:$AS$125,7,FALSE)</f>
        <v>0</v>
      </c>
      <c r="BE21" s="31">
        <f>VLOOKUP(BE16,'Extra Payment Schedule'!$AM$5:$AS$125,7,FALSE)</f>
        <v>0</v>
      </c>
      <c r="BF21" s="31">
        <f>VLOOKUP(BF16,'Extra Payment Schedule'!$AM$5:$AS$125,7,FALSE)</f>
        <v>0</v>
      </c>
      <c r="BG21" s="31">
        <f>VLOOKUP(BG16,'Extra Payment Schedule'!$AM$5:$AS$125,7,FALSE)</f>
        <v>0</v>
      </c>
      <c r="BH21" s="31">
        <f>VLOOKUP(BH16,'Extra Payment Schedule'!$AM$5:$AS$125,7,FALSE)</f>
        <v>0</v>
      </c>
      <c r="BI21" s="31">
        <f>VLOOKUP(BI16,'Extra Payment Schedule'!$AM$5:$AS$125,7,FALSE)</f>
        <v>0</v>
      </c>
      <c r="BJ21" s="31">
        <f>VLOOKUP(BJ16,'Extra Payment Schedule'!$AM$5:$AS$125,7,FALSE)</f>
        <v>0</v>
      </c>
      <c r="BK21" s="31">
        <f>VLOOKUP(BK16,'Extra Payment Schedule'!$AM$5:$AS$125,7,FALSE)</f>
        <v>0</v>
      </c>
      <c r="BL21" s="31">
        <f>VLOOKUP(BL16,'Extra Payment Schedule'!$AM$5:$AS$125,7,FALSE)</f>
        <v>0</v>
      </c>
      <c r="BM21" s="31">
        <f>VLOOKUP(BM16,'Extra Payment Schedule'!$AM$5:$AS$125,7,FALSE)</f>
        <v>0</v>
      </c>
      <c r="BN21" s="31">
        <f>VLOOKUP(BN16,'Extra Payment Schedule'!$AM$5:$AS$125,7,FALSE)</f>
        <v>0</v>
      </c>
      <c r="BO21" s="31">
        <f>VLOOKUP(BO16,'Extra Payment Schedule'!$AM$5:$AS$125,7,FALSE)</f>
        <v>0</v>
      </c>
      <c r="BP21" s="31">
        <f>VLOOKUP(BP16,'Extra Payment Schedule'!$AM$5:$AS$125,7,FALSE)</f>
        <v>0</v>
      </c>
      <c r="BQ21" s="31">
        <f>VLOOKUP(BQ16,'Extra Payment Schedule'!$AM$5:$AS$125,7,FALSE)</f>
        <v>0</v>
      </c>
      <c r="BR21" s="31">
        <f>VLOOKUP(BR16,'Extra Payment Schedule'!$AM$5:$AS$125,7,FALSE)</f>
        <v>0</v>
      </c>
      <c r="BS21" s="31">
        <f>VLOOKUP(BS16,'Extra Payment Schedule'!$AM$5:$AS$125,7,FALSE)</f>
        <v>0</v>
      </c>
      <c r="BT21" s="31">
        <f>VLOOKUP(BT16,'Extra Payment Schedule'!$AM$5:$AS$125,7,FALSE)</f>
        <v>0</v>
      </c>
      <c r="BU21" s="31">
        <f>VLOOKUP(BU16,'Extra Payment Schedule'!$AM$5:$AS$125,7,FALSE)</f>
        <v>0</v>
      </c>
      <c r="BV21" s="31">
        <f>VLOOKUP(BV16,'Extra Payment Schedule'!$AM$5:$AS$125,7,FALSE)</f>
        <v>0</v>
      </c>
      <c r="BW21" s="31">
        <f>VLOOKUP(BW16,'Extra Payment Schedule'!$AM$5:$AS$125,7,FALSE)</f>
        <v>0</v>
      </c>
      <c r="BX21" s="31">
        <f>VLOOKUP(BX16,'Extra Payment Schedule'!$AM$5:$AS$125,7,FALSE)</f>
        <v>0</v>
      </c>
      <c r="BY21" s="31">
        <f>VLOOKUP(BY16,'Extra Payment Schedule'!$AM$5:$AS$125,7,FALSE)</f>
        <v>0</v>
      </c>
      <c r="BZ21" s="31">
        <f>VLOOKUP(BZ16,'Extra Payment Schedule'!$AM$5:$AS$125,7,FALSE)</f>
        <v>0</v>
      </c>
      <c r="CA21" s="31">
        <f>VLOOKUP(CA16,'Extra Payment Schedule'!$AM$5:$AS$125,7,FALSE)</f>
        <v>0</v>
      </c>
      <c r="CB21" s="31">
        <f>VLOOKUP(CB16,'Extra Payment Schedule'!$AM$5:$AS$125,7,FALSE)</f>
        <v>0</v>
      </c>
      <c r="CC21" s="31">
        <f>VLOOKUP(CC16,'Extra Payment Schedule'!$AM$5:$AS$125,7,FALSE)</f>
        <v>0</v>
      </c>
      <c r="CD21" s="31">
        <f>VLOOKUP(CD16,'Extra Payment Schedule'!$AM$5:$AS$125,7,FALSE)</f>
        <v>0</v>
      </c>
      <c r="CE21" s="31">
        <f>VLOOKUP(CE16,'Extra Payment Schedule'!$AM$5:$AS$125,7,FALSE)</f>
        <v>0</v>
      </c>
      <c r="CF21" s="31">
        <f>VLOOKUP(CF16,'Extra Payment Schedule'!$AM$5:$AS$125,7,FALSE)</f>
        <v>0</v>
      </c>
      <c r="CG21" s="31">
        <f>VLOOKUP(CG16,'Extra Payment Schedule'!$AM$5:$AS$125,7,FALSE)</f>
        <v>0</v>
      </c>
      <c r="CH21" s="31">
        <f>VLOOKUP(CH16,'Extra Payment Schedule'!$AM$5:$AS$125,7,FALSE)</f>
        <v>0</v>
      </c>
      <c r="CI21" s="31">
        <f>VLOOKUP(CI16,'Extra Payment Schedule'!$AM$5:$AS$125,7,FALSE)</f>
        <v>0</v>
      </c>
      <c r="CJ21" s="31">
        <f>VLOOKUP(CJ16,'Extra Payment Schedule'!$AM$5:$AS$125,7,FALSE)</f>
        <v>0</v>
      </c>
      <c r="CK21" s="31">
        <f>VLOOKUP(CK16,'Extra Payment Schedule'!$AM$5:$AS$125,7,FALSE)</f>
        <v>0</v>
      </c>
      <c r="CL21" s="31">
        <f>VLOOKUP(CL16,'Extra Payment Schedule'!$AM$5:$AS$125,7,FALSE)</f>
        <v>0</v>
      </c>
      <c r="CM21" s="31">
        <f>VLOOKUP(CM16,'Extra Payment Schedule'!$AM$5:$AS$125,7,FALSE)</f>
        <v>0</v>
      </c>
      <c r="CN21" s="31">
        <f>VLOOKUP(CN16,'Extra Payment Schedule'!$AM$5:$AS$125,7,FALSE)</f>
        <v>0</v>
      </c>
      <c r="CO21" s="31">
        <f>VLOOKUP(CO16,'Extra Payment Schedule'!$AM$5:$AS$125,7,FALSE)</f>
        <v>0</v>
      </c>
      <c r="CP21" s="31">
        <f>VLOOKUP(CP16,'Extra Payment Schedule'!$AM$5:$AS$125,7,FALSE)</f>
        <v>0</v>
      </c>
      <c r="CQ21" s="31">
        <f>VLOOKUP(CQ16,'Extra Payment Schedule'!$AM$5:$AS$125,7,FALSE)</f>
        <v>0</v>
      </c>
      <c r="CR21" s="31">
        <f>VLOOKUP(CR16,'Extra Payment Schedule'!$AM$5:$AS$125,7,FALSE)</f>
        <v>0</v>
      </c>
      <c r="CS21" s="31">
        <f>VLOOKUP(CS16,'Extra Payment Schedule'!$AM$5:$AS$125,7,FALSE)</f>
        <v>0</v>
      </c>
      <c r="CT21" s="31">
        <f>VLOOKUP(CT16,'Extra Payment Schedule'!$AM$5:$AS$125,7,FALSE)</f>
        <v>0</v>
      </c>
      <c r="CU21" s="31">
        <f>VLOOKUP(CU16,'Extra Payment Schedule'!$AM$5:$AS$125,7,FALSE)</f>
        <v>0</v>
      </c>
      <c r="CV21" s="31">
        <f>VLOOKUP(CV16,'Extra Payment Schedule'!$AM$5:$AS$125,7,FALSE)</f>
        <v>0</v>
      </c>
      <c r="CW21" s="31">
        <f>VLOOKUP(CW16,'Extra Payment Schedule'!$AM$5:$AS$125,7,FALSE)</f>
        <v>0</v>
      </c>
      <c r="CX21" s="31">
        <f>VLOOKUP(CX16,'Extra Payment Schedule'!$AM$5:$AS$125,7,FALSE)</f>
        <v>0</v>
      </c>
      <c r="CY21" s="31">
        <f>VLOOKUP(CY16,'Extra Payment Schedule'!$AM$5:$AS$125,7,FALSE)</f>
        <v>0</v>
      </c>
      <c r="CZ21" s="31">
        <f>VLOOKUP(CZ16,'Extra Payment Schedule'!$AM$5:$AS$125,7,FALSE)</f>
        <v>0</v>
      </c>
      <c r="DA21" s="31">
        <f>VLOOKUP(DA16,'Extra Payment Schedule'!$AM$5:$AS$125,7,FALSE)</f>
        <v>0</v>
      </c>
      <c r="DB21" s="31">
        <f>VLOOKUP(DB16,'Extra Payment Schedule'!$AM$5:$AS$125,7,FALSE)</f>
        <v>0</v>
      </c>
      <c r="DC21" s="31">
        <f>VLOOKUP(DC16,'Extra Payment Schedule'!$AM$5:$AS$125,7,FALSE)</f>
        <v>0</v>
      </c>
      <c r="DD21" s="31">
        <f>VLOOKUP(DD16,'Extra Payment Schedule'!$AM$5:$AS$125,7,FALSE)</f>
        <v>0</v>
      </c>
      <c r="DE21" s="31">
        <f>VLOOKUP(DE16,'Extra Payment Schedule'!$AM$5:$AS$125,7,FALSE)</f>
        <v>0</v>
      </c>
      <c r="DF21" s="31">
        <f>VLOOKUP(DF16,'Extra Payment Schedule'!$AM$5:$AS$125,7,FALSE)</f>
        <v>0</v>
      </c>
      <c r="DG21" s="31">
        <f>VLOOKUP(DG16,'Extra Payment Schedule'!$AM$5:$AS$125,7,FALSE)</f>
        <v>0</v>
      </c>
      <c r="DH21" s="31">
        <f>VLOOKUP(DH16,'Extra Payment Schedule'!$AM$5:$AS$125,7,FALSE)</f>
        <v>0</v>
      </c>
      <c r="DI21" s="31">
        <f>VLOOKUP(DI16,'Extra Payment Schedule'!$AM$5:$AS$125,7,FALSE)</f>
        <v>0</v>
      </c>
      <c r="DJ21" s="31">
        <f>VLOOKUP(DJ16,'Extra Payment Schedule'!$AM$5:$AS$125,7,FALSE)</f>
        <v>0</v>
      </c>
      <c r="DK21" s="31">
        <f>VLOOKUP(DK16,'Extra Payment Schedule'!$AM$5:$AS$125,7,FALSE)</f>
        <v>0</v>
      </c>
      <c r="DL21" s="31">
        <f>VLOOKUP(DL16,'Extra Payment Schedule'!$AM$5:$AS$125,7,FALSE)</f>
        <v>0</v>
      </c>
      <c r="DM21" s="31">
        <f>VLOOKUP(DM16,'Extra Payment Schedule'!$AM$5:$AS$125,7,FALSE)</f>
        <v>0</v>
      </c>
      <c r="DN21" s="31">
        <f>VLOOKUP(DN16,'Extra Payment Schedule'!$AM$5:$AS$125,7,FALSE)</f>
        <v>0</v>
      </c>
      <c r="DO21" s="31">
        <f>VLOOKUP(DO16,'Extra Payment Schedule'!$AM$5:$AS$125,7,FALSE)</f>
        <v>0</v>
      </c>
      <c r="DP21" s="31">
        <f>VLOOKUP(DP16,'Extra Payment Schedule'!$AM$5:$AS$125,7,FALSE)</f>
        <v>0</v>
      </c>
      <c r="DQ21" s="31">
        <f>VLOOKUP(DQ16,'Extra Payment Schedule'!$AM$5:$AS$125,7,FALSE)</f>
        <v>0</v>
      </c>
      <c r="DR21" s="31">
        <f>VLOOKUP(DR16,'Extra Payment Schedule'!$AM$5:$AS$125,7,FALSE)</f>
        <v>0</v>
      </c>
      <c r="DS21" s="31">
        <f>VLOOKUP(DS16,'Extra Payment Schedule'!$AM$5:$AS$125,7,FALSE)</f>
        <v>0</v>
      </c>
      <c r="DT21" s="31">
        <f>VLOOKUP(DT16,'Extra Payment Schedule'!$AM$5:$AS$125,7,FALSE)</f>
        <v>0</v>
      </c>
      <c r="DU21" s="31">
        <f t="shared" si="165"/>
        <v>-384.04125169257213</v>
      </c>
      <c r="DY21" s="30">
        <f t="shared" si="172"/>
        <v>5</v>
      </c>
      <c r="DZ21" s="30" t="str">
        <f t="shared" si="166"/>
        <v>Bank of America</v>
      </c>
      <c r="EA21" s="31">
        <f t="shared" si="167"/>
        <v>1200</v>
      </c>
      <c r="EB21" s="31">
        <f t="shared" si="161"/>
        <v>1200</v>
      </c>
      <c r="EC21" s="31">
        <f t="shared" si="162"/>
        <v>1164</v>
      </c>
      <c r="ED21" s="31">
        <f t="shared" ref="ED21:GO21" si="177">EC21-F21</f>
        <v>1128</v>
      </c>
      <c r="EE21" s="31">
        <f t="shared" si="177"/>
        <v>1092</v>
      </c>
      <c r="EF21" s="31">
        <f t="shared" si="177"/>
        <v>1056</v>
      </c>
      <c r="EG21" s="31">
        <f t="shared" si="177"/>
        <v>1020</v>
      </c>
      <c r="EH21" s="31">
        <f t="shared" si="177"/>
        <v>984</v>
      </c>
      <c r="EI21" s="31">
        <f t="shared" si="177"/>
        <v>948</v>
      </c>
      <c r="EJ21" s="31">
        <f t="shared" si="177"/>
        <v>912</v>
      </c>
      <c r="EK21" s="31">
        <f t="shared" si="177"/>
        <v>876</v>
      </c>
      <c r="EL21" s="31">
        <f t="shared" si="177"/>
        <v>840</v>
      </c>
      <c r="EM21" s="31">
        <f t="shared" si="177"/>
        <v>804</v>
      </c>
      <c r="EN21" s="31">
        <f t="shared" si="177"/>
        <v>768</v>
      </c>
      <c r="EO21" s="31">
        <f t="shared" si="177"/>
        <v>732</v>
      </c>
      <c r="EP21" s="31">
        <f t="shared" si="177"/>
        <v>696</v>
      </c>
      <c r="EQ21" s="31">
        <f t="shared" si="177"/>
        <v>660</v>
      </c>
      <c r="ER21" s="31">
        <f t="shared" si="177"/>
        <v>624</v>
      </c>
      <c r="ES21" s="31">
        <f t="shared" si="177"/>
        <v>588</v>
      </c>
      <c r="ET21" s="31">
        <f t="shared" si="177"/>
        <v>552</v>
      </c>
      <c r="EU21" s="31">
        <f t="shared" si="177"/>
        <v>516</v>
      </c>
      <c r="EV21" s="31">
        <f t="shared" si="177"/>
        <v>480</v>
      </c>
      <c r="EW21" s="31">
        <f t="shared" si="177"/>
        <v>444</v>
      </c>
      <c r="EX21" s="31">
        <f t="shared" si="177"/>
        <v>408</v>
      </c>
      <c r="EY21" s="31">
        <f t="shared" si="177"/>
        <v>372</v>
      </c>
      <c r="EZ21" s="31">
        <f t="shared" si="177"/>
        <v>336</v>
      </c>
      <c r="FA21" s="31">
        <f t="shared" si="177"/>
        <v>300</v>
      </c>
      <c r="FB21" s="31">
        <f t="shared" si="177"/>
        <v>264</v>
      </c>
      <c r="FC21" s="31">
        <f t="shared" si="177"/>
        <v>228</v>
      </c>
      <c r="FD21" s="31">
        <f t="shared" si="177"/>
        <v>192</v>
      </c>
      <c r="FE21" s="31">
        <f t="shared" si="177"/>
        <v>156</v>
      </c>
      <c r="FF21" s="31">
        <f t="shared" si="177"/>
        <v>120</v>
      </c>
      <c r="FG21" s="31">
        <f t="shared" si="177"/>
        <v>84</v>
      </c>
      <c r="FH21" s="31">
        <f t="shared" si="177"/>
        <v>48</v>
      </c>
      <c r="FI21" s="31">
        <f t="shared" si="177"/>
        <v>12</v>
      </c>
      <c r="FJ21" s="31">
        <f t="shared" si="177"/>
        <v>-24</v>
      </c>
      <c r="FK21" s="31">
        <f t="shared" si="177"/>
        <v>-60</v>
      </c>
      <c r="FL21" s="31">
        <f t="shared" si="177"/>
        <v>-96</v>
      </c>
      <c r="FM21" s="31">
        <f t="shared" si="177"/>
        <v>-132</v>
      </c>
      <c r="FN21" s="31">
        <f t="shared" si="177"/>
        <v>-168</v>
      </c>
      <c r="FO21" s="31">
        <f t="shared" si="177"/>
        <v>-204</v>
      </c>
      <c r="FP21" s="31">
        <f t="shared" si="177"/>
        <v>-240</v>
      </c>
      <c r="FQ21" s="31">
        <f t="shared" si="177"/>
        <v>-276</v>
      </c>
      <c r="FR21" s="31">
        <f t="shared" si="177"/>
        <v>-312</v>
      </c>
      <c r="FS21" s="31">
        <f t="shared" si="177"/>
        <v>-384.04125169257219</v>
      </c>
      <c r="FT21" s="31">
        <f t="shared" si="177"/>
        <v>-384.04125169257219</v>
      </c>
      <c r="FU21" s="31">
        <f t="shared" si="177"/>
        <v>-384.04125169257219</v>
      </c>
      <c r="FV21" s="31">
        <f t="shared" si="177"/>
        <v>-384.04125169257219</v>
      </c>
      <c r="FW21" s="31">
        <f t="shared" si="177"/>
        <v>-384.04125169257219</v>
      </c>
      <c r="FX21" s="31">
        <f t="shared" si="177"/>
        <v>-384.04125169257219</v>
      </c>
      <c r="FY21" s="31">
        <f t="shared" si="177"/>
        <v>-384.04125169257219</v>
      </c>
      <c r="FZ21" s="31">
        <f t="shared" si="177"/>
        <v>-384.04125169257219</v>
      </c>
      <c r="GA21" s="31">
        <f t="shared" si="177"/>
        <v>-384.04125169257219</v>
      </c>
      <c r="GB21" s="31">
        <f t="shared" si="177"/>
        <v>-384.04125169257219</v>
      </c>
      <c r="GC21" s="31">
        <f t="shared" si="177"/>
        <v>-384.04125169257219</v>
      </c>
      <c r="GD21" s="31">
        <f t="shared" si="177"/>
        <v>-384.04125169257219</v>
      </c>
      <c r="GE21" s="31">
        <f t="shared" si="177"/>
        <v>-384.04125169257219</v>
      </c>
      <c r="GF21" s="31">
        <f t="shared" si="177"/>
        <v>-384.04125169257219</v>
      </c>
      <c r="GG21" s="31">
        <f t="shared" si="177"/>
        <v>-384.04125169257219</v>
      </c>
      <c r="GH21" s="31">
        <f t="shared" si="177"/>
        <v>-384.04125169257219</v>
      </c>
      <c r="GI21" s="31">
        <f t="shared" si="177"/>
        <v>-384.04125169257219</v>
      </c>
      <c r="GJ21" s="31">
        <f t="shared" si="177"/>
        <v>-384.04125169257219</v>
      </c>
      <c r="GK21" s="31">
        <f t="shared" si="177"/>
        <v>-384.04125169257219</v>
      </c>
      <c r="GL21" s="31">
        <f t="shared" si="177"/>
        <v>-384.04125169257219</v>
      </c>
      <c r="GM21" s="31">
        <f t="shared" si="177"/>
        <v>-384.04125169257219</v>
      </c>
      <c r="GN21" s="31">
        <f t="shared" si="177"/>
        <v>-384.04125169257219</v>
      </c>
      <c r="GO21" s="31">
        <f t="shared" si="177"/>
        <v>-384.04125169257219</v>
      </c>
      <c r="GP21" s="31">
        <f t="shared" ref="GP21:IQ21" si="178">GO21-BR21</f>
        <v>-384.04125169257219</v>
      </c>
      <c r="GQ21" s="31">
        <f t="shared" si="178"/>
        <v>-384.04125169257219</v>
      </c>
      <c r="GR21" s="31">
        <f t="shared" si="178"/>
        <v>-384.04125169257219</v>
      </c>
      <c r="GS21" s="31">
        <f t="shared" si="178"/>
        <v>-384.04125169257219</v>
      </c>
      <c r="GT21" s="31">
        <f t="shared" si="178"/>
        <v>-384.04125169257219</v>
      </c>
      <c r="GU21" s="31">
        <f t="shared" si="178"/>
        <v>-384.04125169257219</v>
      </c>
      <c r="GV21" s="31">
        <f t="shared" si="178"/>
        <v>-384.04125169257219</v>
      </c>
      <c r="GW21" s="31">
        <f t="shared" si="178"/>
        <v>-384.04125169257219</v>
      </c>
      <c r="GX21" s="31">
        <f t="shared" si="178"/>
        <v>-384.04125169257219</v>
      </c>
      <c r="GY21" s="31">
        <f t="shared" si="178"/>
        <v>-384.04125169257219</v>
      </c>
      <c r="GZ21" s="31">
        <f t="shared" si="178"/>
        <v>-384.04125169257219</v>
      </c>
      <c r="HA21" s="31">
        <f t="shared" si="178"/>
        <v>-384.04125169257219</v>
      </c>
      <c r="HB21" s="31">
        <f t="shared" si="178"/>
        <v>-384.04125169257219</v>
      </c>
      <c r="HC21" s="31">
        <f t="shared" si="178"/>
        <v>-384.04125169257219</v>
      </c>
      <c r="HD21" s="31">
        <f t="shared" si="178"/>
        <v>-384.04125169257219</v>
      </c>
      <c r="HE21" s="31">
        <f t="shared" si="178"/>
        <v>-384.04125169257219</v>
      </c>
      <c r="HF21" s="31">
        <f t="shared" si="178"/>
        <v>-384.04125169257219</v>
      </c>
      <c r="HG21" s="31">
        <f t="shared" si="178"/>
        <v>-384.04125169257219</v>
      </c>
      <c r="HH21" s="31">
        <f t="shared" si="178"/>
        <v>-384.04125169257219</v>
      </c>
      <c r="HI21" s="31">
        <f t="shared" si="178"/>
        <v>-384.04125169257219</v>
      </c>
      <c r="HJ21" s="31">
        <f t="shared" si="178"/>
        <v>-384.04125169257219</v>
      </c>
      <c r="HK21" s="31">
        <f t="shared" si="178"/>
        <v>-384.04125169257219</v>
      </c>
      <c r="HL21" s="31">
        <f t="shared" si="178"/>
        <v>-384.04125169257219</v>
      </c>
      <c r="HM21" s="31">
        <f t="shared" si="178"/>
        <v>-384.04125169257219</v>
      </c>
      <c r="HN21" s="31">
        <f t="shared" si="178"/>
        <v>-384.04125169257219</v>
      </c>
      <c r="HO21" s="31">
        <f t="shared" si="178"/>
        <v>-384.04125169257219</v>
      </c>
      <c r="HP21" s="31">
        <f t="shared" si="178"/>
        <v>-384.04125169257219</v>
      </c>
      <c r="HQ21" s="31">
        <f t="shared" si="178"/>
        <v>-384.04125169257219</v>
      </c>
      <c r="HR21" s="31">
        <f t="shared" si="178"/>
        <v>-384.04125169257219</v>
      </c>
      <c r="HS21" s="31">
        <f t="shared" si="178"/>
        <v>-384.04125169257219</v>
      </c>
      <c r="HT21" s="31">
        <f t="shared" si="178"/>
        <v>-384.04125169257219</v>
      </c>
      <c r="HU21" s="31">
        <f t="shared" si="178"/>
        <v>-384.04125169257219</v>
      </c>
      <c r="HV21" s="31">
        <f t="shared" si="178"/>
        <v>-384.04125169257219</v>
      </c>
      <c r="HW21" s="31">
        <f t="shared" si="178"/>
        <v>-384.04125169257219</v>
      </c>
      <c r="HX21" s="31">
        <f t="shared" si="178"/>
        <v>-384.04125169257219</v>
      </c>
      <c r="HY21" s="31">
        <f t="shared" si="178"/>
        <v>-384.04125169257219</v>
      </c>
      <c r="HZ21" s="31">
        <f t="shared" si="178"/>
        <v>-384.04125169257219</v>
      </c>
      <c r="IA21" s="31">
        <f t="shared" si="178"/>
        <v>-384.04125169257219</v>
      </c>
      <c r="IB21" s="31">
        <f t="shared" si="178"/>
        <v>-384.04125169257219</v>
      </c>
      <c r="IC21" s="31">
        <f t="shared" si="178"/>
        <v>-384.04125169257219</v>
      </c>
      <c r="ID21" s="31">
        <f t="shared" si="178"/>
        <v>-384.04125169257219</v>
      </c>
      <c r="IE21" s="31">
        <f t="shared" si="178"/>
        <v>-384.04125169257219</v>
      </c>
      <c r="IF21" s="31">
        <f t="shared" si="178"/>
        <v>-384.04125169257219</v>
      </c>
      <c r="IG21" s="31">
        <f t="shared" si="178"/>
        <v>-384.04125169257219</v>
      </c>
      <c r="IH21" s="31">
        <f t="shared" si="178"/>
        <v>-384.04125169257219</v>
      </c>
      <c r="II21" s="31">
        <f t="shared" si="178"/>
        <v>-384.04125169257219</v>
      </c>
      <c r="IJ21" s="31">
        <f t="shared" si="178"/>
        <v>-384.04125169257219</v>
      </c>
      <c r="IK21" s="31">
        <f t="shared" si="178"/>
        <v>-384.04125169257219</v>
      </c>
      <c r="IL21" s="31">
        <f t="shared" si="178"/>
        <v>-384.04125169257219</v>
      </c>
      <c r="IM21" s="31">
        <f t="shared" si="178"/>
        <v>-384.04125169257219</v>
      </c>
      <c r="IN21" s="31">
        <f t="shared" si="178"/>
        <v>-384.04125169257219</v>
      </c>
      <c r="IO21" s="31">
        <f t="shared" si="178"/>
        <v>-384.04125169257219</v>
      </c>
      <c r="IP21" s="31">
        <f t="shared" si="178"/>
        <v>-384.04125169257219</v>
      </c>
      <c r="IQ21" s="31">
        <f t="shared" si="178"/>
        <v>-384.04125169257219</v>
      </c>
      <c r="IR21" s="31">
        <f t="shared" si="170"/>
        <v>11679.17638032805</v>
      </c>
    </row>
    <row r="22" spans="2:252" ht="20" customHeight="1" thickBot="1" x14ac:dyDescent="0.25">
      <c r="B22" s="30">
        <f t="shared" si="171"/>
        <v>6</v>
      </c>
      <c r="C22" s="30" t="str">
        <f>Summary!AI8</f>
        <v/>
      </c>
      <c r="D22" s="31" t="e">
        <f>VLOOKUP(C22,Summary!$B$2:$C$12,2,FALSE)</f>
        <v>#N/A</v>
      </c>
      <c r="E22" s="31">
        <f>VLOOKUP(E16,'Extra Payment Schedule'!$AV$5:$BB$125,7,FALSE)</f>
        <v>0</v>
      </c>
      <c r="F22" s="31">
        <f>VLOOKUP(F16,'Extra Payment Schedule'!$AV$5:$BB$125,7,FALSE)</f>
        <v>0</v>
      </c>
      <c r="G22" s="31">
        <f>VLOOKUP(G16,'Extra Payment Schedule'!$AV$5:$BB$125,7,FALSE)</f>
        <v>0</v>
      </c>
      <c r="H22" s="31">
        <f>VLOOKUP(H16,'Extra Payment Schedule'!$AV$5:$BB$125,7,FALSE)</f>
        <v>0</v>
      </c>
      <c r="I22" s="31">
        <f>VLOOKUP(I16,'Extra Payment Schedule'!$AV$5:$BB$125,7,FALSE)</f>
        <v>0</v>
      </c>
      <c r="J22" s="31">
        <f>VLOOKUP(J16,'Extra Payment Schedule'!$AV$5:$BB$125,7,FALSE)</f>
        <v>0</v>
      </c>
      <c r="K22" s="31">
        <f>VLOOKUP(K16,'Extra Payment Schedule'!$AV$5:$BB$125,7,FALSE)</f>
        <v>0</v>
      </c>
      <c r="L22" s="31">
        <f>VLOOKUP(L16,'Extra Payment Schedule'!$AV$5:$BB$125,7,FALSE)</f>
        <v>0</v>
      </c>
      <c r="M22" s="31">
        <f>VLOOKUP(M16,'Extra Payment Schedule'!$AV$5:$BB$125,7,FALSE)</f>
        <v>0</v>
      </c>
      <c r="N22" s="31">
        <f>VLOOKUP(N16,'Extra Payment Schedule'!$AV$5:$BB$125,7,FALSE)</f>
        <v>0</v>
      </c>
      <c r="O22" s="31">
        <f>VLOOKUP(O16,'Extra Payment Schedule'!$AV$5:$BB$125,7,FALSE)</f>
        <v>0</v>
      </c>
      <c r="P22" s="31">
        <f>VLOOKUP(P16,'Extra Payment Schedule'!$AV$5:$BB$125,7,FALSE)</f>
        <v>0</v>
      </c>
      <c r="Q22" s="31">
        <f>VLOOKUP(Q16,'Extra Payment Schedule'!$AV$5:$BB$125,7,FALSE)</f>
        <v>0</v>
      </c>
      <c r="R22" s="31">
        <f>VLOOKUP(R16,'Extra Payment Schedule'!$AV$5:$BB$125,7,FALSE)</f>
        <v>0</v>
      </c>
      <c r="S22" s="31">
        <f>VLOOKUP(S16,'Extra Payment Schedule'!$AV$5:$BB$125,7,FALSE)</f>
        <v>0</v>
      </c>
      <c r="T22" s="31">
        <f>VLOOKUP(T16,'Extra Payment Schedule'!$AV$5:$BB$125,7,FALSE)</f>
        <v>0</v>
      </c>
      <c r="U22" s="31">
        <f>VLOOKUP(U16,'Extra Payment Schedule'!$AV$5:$BB$125,7,FALSE)</f>
        <v>0</v>
      </c>
      <c r="V22" s="31">
        <f>VLOOKUP(V16,'Extra Payment Schedule'!$AV$5:$BB$125,7,FALSE)</f>
        <v>0</v>
      </c>
      <c r="W22" s="31">
        <f>VLOOKUP(W16,'Extra Payment Schedule'!$AV$5:$BB$125,7,FALSE)</f>
        <v>0</v>
      </c>
      <c r="X22" s="31">
        <f>VLOOKUP(X16,'Extra Payment Schedule'!$AV$5:$BB$125,7,FALSE)</f>
        <v>0</v>
      </c>
      <c r="Y22" s="31">
        <f>VLOOKUP(Y16,'Extra Payment Schedule'!$AV$5:$BB$125,7,FALSE)</f>
        <v>0</v>
      </c>
      <c r="Z22" s="31">
        <f>VLOOKUP(Z16,'Extra Payment Schedule'!$AV$5:$BB$125,7,FALSE)</f>
        <v>0</v>
      </c>
      <c r="AA22" s="31">
        <f>VLOOKUP(AA16,'Extra Payment Schedule'!$AV$5:$BB$125,7,FALSE)</f>
        <v>0</v>
      </c>
      <c r="AB22" s="31">
        <f>VLOOKUP(AB16,'Extra Payment Schedule'!$AV$5:$BB$125,7,FALSE)</f>
        <v>0</v>
      </c>
      <c r="AC22" s="31">
        <f>VLOOKUP(AC16,'Extra Payment Schedule'!$AV$5:$BB$125,7,FALSE)</f>
        <v>0</v>
      </c>
      <c r="AD22" s="31">
        <f>VLOOKUP(AD16,'Extra Payment Schedule'!$AV$5:$BB$125,7,FALSE)</f>
        <v>0</v>
      </c>
      <c r="AE22" s="31">
        <f>VLOOKUP(AE16,'Extra Payment Schedule'!$AV$5:$BB$125,7,FALSE)</f>
        <v>0</v>
      </c>
      <c r="AF22" s="31">
        <f>VLOOKUP(AF16,'Extra Payment Schedule'!$AV$5:$BB$125,7,FALSE)</f>
        <v>0</v>
      </c>
      <c r="AG22" s="31">
        <f>VLOOKUP(AG16,'Extra Payment Schedule'!$AV$5:$BB$125,7,FALSE)</f>
        <v>0</v>
      </c>
      <c r="AH22" s="31">
        <f>VLOOKUP(AH16,'Extra Payment Schedule'!$AV$5:$BB$125,7,FALSE)</f>
        <v>0</v>
      </c>
      <c r="AI22" s="31">
        <f>VLOOKUP(AI16,'Extra Payment Schedule'!$AV$5:$BB$125,7,FALSE)</f>
        <v>0</v>
      </c>
      <c r="AJ22" s="31">
        <f>VLOOKUP(AJ16,'Extra Payment Schedule'!$AV$5:$BB$125,7,FALSE)</f>
        <v>0</v>
      </c>
      <c r="AK22" s="31">
        <f>VLOOKUP(AK16,'Extra Payment Schedule'!$AV$5:$BB$125,7,FALSE)</f>
        <v>0</v>
      </c>
      <c r="AL22" s="31">
        <f>VLOOKUP(AL16,'Extra Payment Schedule'!$AV$5:$BB$125,7,FALSE)</f>
        <v>0</v>
      </c>
      <c r="AM22" s="31">
        <f>VLOOKUP(AM16,'Extra Payment Schedule'!$AV$5:$BB$125,7,FALSE)</f>
        <v>0</v>
      </c>
      <c r="AN22" s="31">
        <f>VLOOKUP(AN16,'Extra Payment Schedule'!$AV$5:$BB$125,7,FALSE)</f>
        <v>0</v>
      </c>
      <c r="AO22" s="31">
        <f>VLOOKUP(AO16,'Extra Payment Schedule'!$AV$5:$BB$125,7,FALSE)</f>
        <v>0</v>
      </c>
      <c r="AP22" s="31">
        <f>VLOOKUP(AP16,'Extra Payment Schedule'!$AV$5:$BB$125,7,FALSE)</f>
        <v>0</v>
      </c>
      <c r="AQ22" s="31">
        <f>VLOOKUP(AQ16,'Extra Payment Schedule'!$AV$5:$BB$125,7,FALSE)</f>
        <v>0</v>
      </c>
      <c r="AR22" s="31">
        <f>VLOOKUP(AR16,'Extra Payment Schedule'!$AV$5:$BB$125,7,FALSE)</f>
        <v>0</v>
      </c>
      <c r="AS22" s="31">
        <f>VLOOKUP(AS16,'Extra Payment Schedule'!$AV$5:$BB$125,7,FALSE)</f>
        <v>0</v>
      </c>
      <c r="AT22" s="31">
        <f>VLOOKUP(AT16,'Extra Payment Schedule'!$AV$5:$BB$125,7,FALSE)</f>
        <v>0</v>
      </c>
      <c r="AU22" s="31">
        <f>VLOOKUP(AU16,'Extra Payment Schedule'!$AV$5:$BB$125,7,FALSE)</f>
        <v>0</v>
      </c>
      <c r="AV22" s="31">
        <f>VLOOKUP(AV16,'Extra Payment Schedule'!$AV$5:$BB$125,7,FALSE)</f>
        <v>0</v>
      </c>
      <c r="AW22" s="31">
        <f>VLOOKUP(AW16,'Extra Payment Schedule'!$AV$5:$BB$125,7,FALSE)</f>
        <v>0</v>
      </c>
      <c r="AX22" s="31">
        <f>VLOOKUP(AX16,'Extra Payment Schedule'!$AV$5:$BB$125,7,FALSE)</f>
        <v>0</v>
      </c>
      <c r="AY22" s="31">
        <f>VLOOKUP(AY16,'Extra Payment Schedule'!$AV$5:$BB$125,7,FALSE)</f>
        <v>0</v>
      </c>
      <c r="AZ22" s="31">
        <f>VLOOKUP(AZ16,'Extra Payment Schedule'!$AV$5:$BB$125,7,FALSE)</f>
        <v>0</v>
      </c>
      <c r="BA22" s="31">
        <f>VLOOKUP(BA16,'Extra Payment Schedule'!$AV$5:$BB$125,7,FALSE)</f>
        <v>0</v>
      </c>
      <c r="BB22" s="31">
        <f>VLOOKUP(BB16,'Extra Payment Schedule'!$AV$5:$BB$125,7,FALSE)</f>
        <v>0</v>
      </c>
      <c r="BC22" s="31">
        <f>VLOOKUP(BC16,'Extra Payment Schedule'!$AV$5:$BB$125,7,FALSE)</f>
        <v>0</v>
      </c>
      <c r="BD22" s="31">
        <f>VLOOKUP(BD16,'Extra Payment Schedule'!$AV$5:$BB$125,7,FALSE)</f>
        <v>0</v>
      </c>
      <c r="BE22" s="31">
        <f>VLOOKUP(BE16,'Extra Payment Schedule'!$AV$5:$BB$125,7,FALSE)</f>
        <v>0</v>
      </c>
      <c r="BF22" s="31">
        <f>VLOOKUP(BF16,'Extra Payment Schedule'!$AV$5:$BB$125,7,FALSE)</f>
        <v>0</v>
      </c>
      <c r="BG22" s="31">
        <f>VLOOKUP(BG16,'Extra Payment Schedule'!$AV$5:$BB$125,7,FALSE)</f>
        <v>0</v>
      </c>
      <c r="BH22" s="31">
        <f>VLOOKUP(BH16,'Extra Payment Schedule'!$AV$5:$BB$125,7,FALSE)</f>
        <v>0</v>
      </c>
      <c r="BI22" s="31">
        <f>VLOOKUP(BI16,'Extra Payment Schedule'!$AV$5:$BB$125,7,FALSE)</f>
        <v>0</v>
      </c>
      <c r="BJ22" s="31">
        <f>VLOOKUP(BJ16,'Extra Payment Schedule'!$AV$5:$BB$125,7,FALSE)</f>
        <v>0</v>
      </c>
      <c r="BK22" s="31">
        <f>VLOOKUP(BK16,'Extra Payment Schedule'!$AV$5:$BB$125,7,FALSE)</f>
        <v>0</v>
      </c>
      <c r="BL22" s="31">
        <f>VLOOKUP(BL16,'Extra Payment Schedule'!$AV$5:$BB$125,7,FALSE)</f>
        <v>0</v>
      </c>
      <c r="BM22" s="31">
        <f>VLOOKUP(BM16,'Extra Payment Schedule'!$AV$5:$BB$125,7,FALSE)</f>
        <v>0</v>
      </c>
      <c r="BN22" s="31">
        <f>VLOOKUP(BN16,'Extra Payment Schedule'!$AV$5:$BB$125,7,FALSE)</f>
        <v>0</v>
      </c>
      <c r="BO22" s="31">
        <f>VLOOKUP(BO16,'Extra Payment Schedule'!$AV$5:$BB$125,7,FALSE)</f>
        <v>0</v>
      </c>
      <c r="BP22" s="31">
        <f>VLOOKUP(BP16,'Extra Payment Schedule'!$AV$5:$BB$125,7,FALSE)</f>
        <v>0</v>
      </c>
      <c r="BQ22" s="31">
        <f>VLOOKUP(BQ16,'Extra Payment Schedule'!$AV$5:$BB$125,7,FALSE)</f>
        <v>0</v>
      </c>
      <c r="BR22" s="31">
        <f>VLOOKUP(BR16,'Extra Payment Schedule'!$AV$5:$BB$125,7,FALSE)</f>
        <v>0</v>
      </c>
      <c r="BS22" s="31">
        <f>VLOOKUP(BS16,'Extra Payment Schedule'!$AV$5:$BB$125,7,FALSE)</f>
        <v>0</v>
      </c>
      <c r="BT22" s="31">
        <f>VLOOKUP(BT16,'Extra Payment Schedule'!$AV$5:$BB$125,7,FALSE)</f>
        <v>0</v>
      </c>
      <c r="BU22" s="31">
        <f>VLOOKUP(BU16,'Extra Payment Schedule'!$AV$5:$BB$125,7,FALSE)</f>
        <v>0</v>
      </c>
      <c r="BV22" s="31">
        <f>VLOOKUP(BV16,'Extra Payment Schedule'!$AV$5:$BB$125,7,FALSE)</f>
        <v>0</v>
      </c>
      <c r="BW22" s="31">
        <f>VLOOKUP(BW16,'Extra Payment Schedule'!$AV$5:$BB$125,7,FALSE)</f>
        <v>0</v>
      </c>
      <c r="BX22" s="31">
        <f>VLOOKUP(BX16,'Extra Payment Schedule'!$AV$5:$BB$125,7,FALSE)</f>
        <v>0</v>
      </c>
      <c r="BY22" s="31">
        <f>VLOOKUP(BY16,'Extra Payment Schedule'!$AV$5:$BB$125,7,FALSE)</f>
        <v>0</v>
      </c>
      <c r="BZ22" s="31">
        <f>VLOOKUP(BZ16,'Extra Payment Schedule'!$AV$5:$BB$125,7,FALSE)</f>
        <v>0</v>
      </c>
      <c r="CA22" s="31">
        <f>VLOOKUP(CA16,'Extra Payment Schedule'!$AV$5:$BB$125,7,FALSE)</f>
        <v>0</v>
      </c>
      <c r="CB22" s="31">
        <f>VLOOKUP(CB16,'Extra Payment Schedule'!$AV$5:$BB$125,7,FALSE)</f>
        <v>0</v>
      </c>
      <c r="CC22" s="31">
        <f>VLOOKUP(CC16,'Extra Payment Schedule'!$AV$5:$BB$125,7,FALSE)</f>
        <v>0</v>
      </c>
      <c r="CD22" s="31">
        <f>VLOOKUP(CD16,'Extra Payment Schedule'!$AV$5:$BB$125,7,FALSE)</f>
        <v>0</v>
      </c>
      <c r="CE22" s="31">
        <f>VLOOKUP(CE16,'Extra Payment Schedule'!$AV$5:$BB$125,7,FALSE)</f>
        <v>0</v>
      </c>
      <c r="CF22" s="31">
        <f>VLOOKUP(CF16,'Extra Payment Schedule'!$AV$5:$BB$125,7,FALSE)</f>
        <v>0</v>
      </c>
      <c r="CG22" s="31">
        <f>VLOOKUP(CG16,'Extra Payment Schedule'!$AV$5:$BB$125,7,FALSE)</f>
        <v>0</v>
      </c>
      <c r="CH22" s="31">
        <f>VLOOKUP(CH16,'Extra Payment Schedule'!$AV$5:$BB$125,7,FALSE)</f>
        <v>0</v>
      </c>
      <c r="CI22" s="31">
        <f>VLOOKUP(CI16,'Extra Payment Schedule'!$AV$5:$BB$125,7,FALSE)</f>
        <v>0</v>
      </c>
      <c r="CJ22" s="31">
        <f>VLOOKUP(CJ16,'Extra Payment Schedule'!$AV$5:$BB$125,7,FALSE)</f>
        <v>0</v>
      </c>
      <c r="CK22" s="31">
        <f>VLOOKUP(CK16,'Extra Payment Schedule'!$AV$5:$BB$125,7,FALSE)</f>
        <v>0</v>
      </c>
      <c r="CL22" s="31">
        <f>VLOOKUP(CL16,'Extra Payment Schedule'!$AV$5:$BB$125,7,FALSE)</f>
        <v>0</v>
      </c>
      <c r="CM22" s="31">
        <f>VLOOKUP(CM16,'Extra Payment Schedule'!$AV$5:$BB$125,7,FALSE)</f>
        <v>0</v>
      </c>
      <c r="CN22" s="31">
        <f>VLOOKUP(CN16,'Extra Payment Schedule'!$AV$5:$BB$125,7,FALSE)</f>
        <v>0</v>
      </c>
      <c r="CO22" s="31">
        <f>VLOOKUP(CO16,'Extra Payment Schedule'!$AV$5:$BB$125,7,FALSE)</f>
        <v>0</v>
      </c>
      <c r="CP22" s="31">
        <f>VLOOKUP(CP16,'Extra Payment Schedule'!$AV$5:$BB$125,7,FALSE)</f>
        <v>0</v>
      </c>
      <c r="CQ22" s="31">
        <f>VLOOKUP(CQ16,'Extra Payment Schedule'!$AV$5:$BB$125,7,FALSE)</f>
        <v>0</v>
      </c>
      <c r="CR22" s="31">
        <f>VLOOKUP(CR16,'Extra Payment Schedule'!$AV$5:$BB$125,7,FALSE)</f>
        <v>0</v>
      </c>
      <c r="CS22" s="31">
        <f>VLOOKUP(CS16,'Extra Payment Schedule'!$AV$5:$BB$125,7,FALSE)</f>
        <v>0</v>
      </c>
      <c r="CT22" s="31">
        <f>VLOOKUP(CT16,'Extra Payment Schedule'!$AV$5:$BB$125,7,FALSE)</f>
        <v>0</v>
      </c>
      <c r="CU22" s="31">
        <f>VLOOKUP(CU16,'Extra Payment Schedule'!$AV$5:$BB$125,7,FALSE)</f>
        <v>0</v>
      </c>
      <c r="CV22" s="31">
        <f>VLOOKUP(CV16,'Extra Payment Schedule'!$AV$5:$BB$125,7,FALSE)</f>
        <v>0</v>
      </c>
      <c r="CW22" s="31">
        <f>VLOOKUP(CW16,'Extra Payment Schedule'!$AV$5:$BB$125,7,FALSE)</f>
        <v>0</v>
      </c>
      <c r="CX22" s="31">
        <f>VLOOKUP(CX16,'Extra Payment Schedule'!$AV$5:$BB$125,7,FALSE)</f>
        <v>0</v>
      </c>
      <c r="CY22" s="31">
        <f>VLOOKUP(CY16,'Extra Payment Schedule'!$AV$5:$BB$125,7,FALSE)</f>
        <v>0</v>
      </c>
      <c r="CZ22" s="31">
        <f>VLOOKUP(CZ16,'Extra Payment Schedule'!$AV$5:$BB$125,7,FALSE)</f>
        <v>0</v>
      </c>
      <c r="DA22" s="31">
        <f>VLOOKUP(DA16,'Extra Payment Schedule'!$AV$5:$BB$125,7,FALSE)</f>
        <v>0</v>
      </c>
      <c r="DB22" s="31">
        <f>VLOOKUP(DB16,'Extra Payment Schedule'!$AV$5:$BB$125,7,FALSE)</f>
        <v>0</v>
      </c>
      <c r="DC22" s="31">
        <f>VLOOKUP(DC16,'Extra Payment Schedule'!$AV$5:$BB$125,7,FALSE)</f>
        <v>0</v>
      </c>
      <c r="DD22" s="31">
        <f>VLOOKUP(DD16,'Extra Payment Schedule'!$AV$5:$BB$125,7,FALSE)</f>
        <v>0</v>
      </c>
      <c r="DE22" s="31">
        <f>VLOOKUP(DE16,'Extra Payment Schedule'!$AV$5:$BB$125,7,FALSE)</f>
        <v>0</v>
      </c>
      <c r="DF22" s="31">
        <f>VLOOKUP(DF16,'Extra Payment Schedule'!$AV$5:$BB$125,7,FALSE)</f>
        <v>0</v>
      </c>
      <c r="DG22" s="31">
        <f>VLOOKUP(DG16,'Extra Payment Schedule'!$AV$5:$BB$125,7,FALSE)</f>
        <v>0</v>
      </c>
      <c r="DH22" s="31">
        <f>VLOOKUP(DH16,'Extra Payment Schedule'!$AV$5:$BB$125,7,FALSE)</f>
        <v>0</v>
      </c>
      <c r="DI22" s="31">
        <f>VLOOKUP(DI16,'Extra Payment Schedule'!$AV$5:$BB$125,7,FALSE)</f>
        <v>0</v>
      </c>
      <c r="DJ22" s="31">
        <f>VLOOKUP(DJ16,'Extra Payment Schedule'!$AV$5:$BB$125,7,FALSE)</f>
        <v>0</v>
      </c>
      <c r="DK22" s="31">
        <f>VLOOKUP(DK16,'Extra Payment Schedule'!$AV$5:$BB$125,7,FALSE)</f>
        <v>0</v>
      </c>
      <c r="DL22" s="31">
        <f>VLOOKUP(DL16,'Extra Payment Schedule'!$AV$5:$BB$125,7,FALSE)</f>
        <v>0</v>
      </c>
      <c r="DM22" s="31">
        <f>VLOOKUP(DM16,'Extra Payment Schedule'!$AV$5:$BB$125,7,FALSE)</f>
        <v>0</v>
      </c>
      <c r="DN22" s="31">
        <f>VLOOKUP(DN16,'Extra Payment Schedule'!$AV$5:$BB$125,7,FALSE)</f>
        <v>0</v>
      </c>
      <c r="DO22" s="31">
        <f>VLOOKUP(DO16,'Extra Payment Schedule'!$AV$5:$BB$125,7,FALSE)</f>
        <v>0</v>
      </c>
      <c r="DP22" s="31">
        <f>VLOOKUP(DP16,'Extra Payment Schedule'!$AV$5:$BB$125,7,FALSE)</f>
        <v>0</v>
      </c>
      <c r="DQ22" s="31">
        <f>VLOOKUP(DQ16,'Extra Payment Schedule'!$AV$5:$BB$125,7,FALSE)</f>
        <v>0</v>
      </c>
      <c r="DR22" s="31">
        <f>VLOOKUP(DR16,'Extra Payment Schedule'!$AV$5:$BB$125,7,FALSE)</f>
        <v>0</v>
      </c>
      <c r="DS22" s="31">
        <f>VLOOKUP(DS16,'Extra Payment Schedule'!$AV$5:$BB$125,7,FALSE)</f>
        <v>0</v>
      </c>
      <c r="DT22" s="31">
        <f>VLOOKUP(DT16,'Extra Payment Schedule'!$AV$5:$BB$125,7,FALSE)</f>
        <v>0</v>
      </c>
      <c r="DU22" s="31" t="e">
        <f t="shared" si="165"/>
        <v>#N/A</v>
      </c>
      <c r="DY22" s="30">
        <f t="shared" si="172"/>
        <v>6</v>
      </c>
      <c r="DZ22" s="30" t="str">
        <f t="shared" si="166"/>
        <v/>
      </c>
      <c r="EA22" s="31" t="e">
        <f t="shared" si="167"/>
        <v>#N/A</v>
      </c>
      <c r="EB22" s="31" t="e">
        <f t="shared" si="161"/>
        <v>#N/A</v>
      </c>
      <c r="EC22" s="31" t="e">
        <f t="shared" si="162"/>
        <v>#N/A</v>
      </c>
      <c r="ED22" s="31" t="e">
        <f t="shared" ref="ED22:GO22" si="179">EC22-F22</f>
        <v>#N/A</v>
      </c>
      <c r="EE22" s="31" t="e">
        <f t="shared" si="179"/>
        <v>#N/A</v>
      </c>
      <c r="EF22" s="31" t="e">
        <f t="shared" si="179"/>
        <v>#N/A</v>
      </c>
      <c r="EG22" s="31" t="e">
        <f t="shared" si="179"/>
        <v>#N/A</v>
      </c>
      <c r="EH22" s="31" t="e">
        <f t="shared" si="179"/>
        <v>#N/A</v>
      </c>
      <c r="EI22" s="31" t="e">
        <f t="shared" si="179"/>
        <v>#N/A</v>
      </c>
      <c r="EJ22" s="31" t="e">
        <f t="shared" si="179"/>
        <v>#N/A</v>
      </c>
      <c r="EK22" s="31" t="e">
        <f t="shared" si="179"/>
        <v>#N/A</v>
      </c>
      <c r="EL22" s="31" t="e">
        <f t="shared" si="179"/>
        <v>#N/A</v>
      </c>
      <c r="EM22" s="31" t="e">
        <f t="shared" si="179"/>
        <v>#N/A</v>
      </c>
      <c r="EN22" s="31" t="e">
        <f t="shared" si="179"/>
        <v>#N/A</v>
      </c>
      <c r="EO22" s="31" t="e">
        <f t="shared" si="179"/>
        <v>#N/A</v>
      </c>
      <c r="EP22" s="31" t="e">
        <f t="shared" si="179"/>
        <v>#N/A</v>
      </c>
      <c r="EQ22" s="31" t="e">
        <f t="shared" si="179"/>
        <v>#N/A</v>
      </c>
      <c r="ER22" s="31" t="e">
        <f t="shared" si="179"/>
        <v>#N/A</v>
      </c>
      <c r="ES22" s="31" t="e">
        <f t="shared" si="179"/>
        <v>#N/A</v>
      </c>
      <c r="ET22" s="31" t="e">
        <f t="shared" si="179"/>
        <v>#N/A</v>
      </c>
      <c r="EU22" s="31" t="e">
        <f t="shared" si="179"/>
        <v>#N/A</v>
      </c>
      <c r="EV22" s="31" t="e">
        <f t="shared" si="179"/>
        <v>#N/A</v>
      </c>
      <c r="EW22" s="31" t="e">
        <f t="shared" si="179"/>
        <v>#N/A</v>
      </c>
      <c r="EX22" s="31" t="e">
        <f t="shared" si="179"/>
        <v>#N/A</v>
      </c>
      <c r="EY22" s="31" t="e">
        <f t="shared" si="179"/>
        <v>#N/A</v>
      </c>
      <c r="EZ22" s="31" t="e">
        <f t="shared" si="179"/>
        <v>#N/A</v>
      </c>
      <c r="FA22" s="31" t="e">
        <f t="shared" si="179"/>
        <v>#N/A</v>
      </c>
      <c r="FB22" s="31" t="e">
        <f t="shared" si="179"/>
        <v>#N/A</v>
      </c>
      <c r="FC22" s="31" t="e">
        <f t="shared" si="179"/>
        <v>#N/A</v>
      </c>
      <c r="FD22" s="31" t="e">
        <f t="shared" si="179"/>
        <v>#N/A</v>
      </c>
      <c r="FE22" s="31" t="e">
        <f t="shared" si="179"/>
        <v>#N/A</v>
      </c>
      <c r="FF22" s="31" t="e">
        <f t="shared" si="179"/>
        <v>#N/A</v>
      </c>
      <c r="FG22" s="31" t="e">
        <f t="shared" si="179"/>
        <v>#N/A</v>
      </c>
      <c r="FH22" s="31" t="e">
        <f t="shared" si="179"/>
        <v>#N/A</v>
      </c>
      <c r="FI22" s="31" t="e">
        <f t="shared" si="179"/>
        <v>#N/A</v>
      </c>
      <c r="FJ22" s="31" t="e">
        <f t="shared" si="179"/>
        <v>#N/A</v>
      </c>
      <c r="FK22" s="31" t="e">
        <f t="shared" si="179"/>
        <v>#N/A</v>
      </c>
      <c r="FL22" s="31" t="e">
        <f t="shared" si="179"/>
        <v>#N/A</v>
      </c>
      <c r="FM22" s="31" t="e">
        <f t="shared" si="179"/>
        <v>#N/A</v>
      </c>
      <c r="FN22" s="31" t="e">
        <f t="shared" si="179"/>
        <v>#N/A</v>
      </c>
      <c r="FO22" s="31" t="e">
        <f t="shared" si="179"/>
        <v>#N/A</v>
      </c>
      <c r="FP22" s="31" t="e">
        <f t="shared" si="179"/>
        <v>#N/A</v>
      </c>
      <c r="FQ22" s="31" t="e">
        <f t="shared" si="179"/>
        <v>#N/A</v>
      </c>
      <c r="FR22" s="31" t="e">
        <f t="shared" si="179"/>
        <v>#N/A</v>
      </c>
      <c r="FS22" s="31" t="e">
        <f t="shared" si="179"/>
        <v>#N/A</v>
      </c>
      <c r="FT22" s="31" t="e">
        <f t="shared" si="179"/>
        <v>#N/A</v>
      </c>
      <c r="FU22" s="31" t="e">
        <f t="shared" si="179"/>
        <v>#N/A</v>
      </c>
      <c r="FV22" s="31" t="e">
        <f t="shared" si="179"/>
        <v>#N/A</v>
      </c>
      <c r="FW22" s="31" t="e">
        <f t="shared" si="179"/>
        <v>#N/A</v>
      </c>
      <c r="FX22" s="31" t="e">
        <f t="shared" si="179"/>
        <v>#N/A</v>
      </c>
      <c r="FY22" s="31" t="e">
        <f t="shared" si="179"/>
        <v>#N/A</v>
      </c>
      <c r="FZ22" s="31" t="e">
        <f t="shared" si="179"/>
        <v>#N/A</v>
      </c>
      <c r="GA22" s="31" t="e">
        <f t="shared" si="179"/>
        <v>#N/A</v>
      </c>
      <c r="GB22" s="31" t="e">
        <f t="shared" si="179"/>
        <v>#N/A</v>
      </c>
      <c r="GC22" s="31" t="e">
        <f t="shared" si="179"/>
        <v>#N/A</v>
      </c>
      <c r="GD22" s="31" t="e">
        <f t="shared" si="179"/>
        <v>#N/A</v>
      </c>
      <c r="GE22" s="31" t="e">
        <f t="shared" si="179"/>
        <v>#N/A</v>
      </c>
      <c r="GF22" s="31" t="e">
        <f t="shared" si="179"/>
        <v>#N/A</v>
      </c>
      <c r="GG22" s="31" t="e">
        <f t="shared" si="179"/>
        <v>#N/A</v>
      </c>
      <c r="GH22" s="31" t="e">
        <f t="shared" si="179"/>
        <v>#N/A</v>
      </c>
      <c r="GI22" s="31" t="e">
        <f t="shared" si="179"/>
        <v>#N/A</v>
      </c>
      <c r="GJ22" s="31" t="e">
        <f t="shared" si="179"/>
        <v>#N/A</v>
      </c>
      <c r="GK22" s="31" t="e">
        <f t="shared" si="179"/>
        <v>#N/A</v>
      </c>
      <c r="GL22" s="31" t="e">
        <f t="shared" si="179"/>
        <v>#N/A</v>
      </c>
      <c r="GM22" s="31" t="e">
        <f t="shared" si="179"/>
        <v>#N/A</v>
      </c>
      <c r="GN22" s="31" t="e">
        <f t="shared" si="179"/>
        <v>#N/A</v>
      </c>
      <c r="GO22" s="31" t="e">
        <f t="shared" si="179"/>
        <v>#N/A</v>
      </c>
      <c r="GP22" s="31" t="e">
        <f t="shared" ref="GP22:IQ22" si="180">GO22-BR22</f>
        <v>#N/A</v>
      </c>
      <c r="GQ22" s="31" t="e">
        <f t="shared" si="180"/>
        <v>#N/A</v>
      </c>
      <c r="GR22" s="31" t="e">
        <f t="shared" si="180"/>
        <v>#N/A</v>
      </c>
      <c r="GS22" s="31" t="e">
        <f t="shared" si="180"/>
        <v>#N/A</v>
      </c>
      <c r="GT22" s="31" t="e">
        <f t="shared" si="180"/>
        <v>#N/A</v>
      </c>
      <c r="GU22" s="31" t="e">
        <f t="shared" si="180"/>
        <v>#N/A</v>
      </c>
      <c r="GV22" s="31" t="e">
        <f t="shared" si="180"/>
        <v>#N/A</v>
      </c>
      <c r="GW22" s="31" t="e">
        <f t="shared" si="180"/>
        <v>#N/A</v>
      </c>
      <c r="GX22" s="31" t="e">
        <f t="shared" si="180"/>
        <v>#N/A</v>
      </c>
      <c r="GY22" s="31" t="e">
        <f t="shared" si="180"/>
        <v>#N/A</v>
      </c>
      <c r="GZ22" s="31" t="e">
        <f t="shared" si="180"/>
        <v>#N/A</v>
      </c>
      <c r="HA22" s="31" t="e">
        <f t="shared" si="180"/>
        <v>#N/A</v>
      </c>
      <c r="HB22" s="31" t="e">
        <f t="shared" si="180"/>
        <v>#N/A</v>
      </c>
      <c r="HC22" s="31" t="e">
        <f t="shared" si="180"/>
        <v>#N/A</v>
      </c>
      <c r="HD22" s="31" t="e">
        <f t="shared" si="180"/>
        <v>#N/A</v>
      </c>
      <c r="HE22" s="31" t="e">
        <f t="shared" si="180"/>
        <v>#N/A</v>
      </c>
      <c r="HF22" s="31" t="e">
        <f t="shared" si="180"/>
        <v>#N/A</v>
      </c>
      <c r="HG22" s="31" t="e">
        <f t="shared" si="180"/>
        <v>#N/A</v>
      </c>
      <c r="HH22" s="31" t="e">
        <f t="shared" si="180"/>
        <v>#N/A</v>
      </c>
      <c r="HI22" s="31" t="e">
        <f t="shared" si="180"/>
        <v>#N/A</v>
      </c>
      <c r="HJ22" s="31" t="e">
        <f t="shared" si="180"/>
        <v>#N/A</v>
      </c>
      <c r="HK22" s="31" t="e">
        <f t="shared" si="180"/>
        <v>#N/A</v>
      </c>
      <c r="HL22" s="31" t="e">
        <f t="shared" si="180"/>
        <v>#N/A</v>
      </c>
      <c r="HM22" s="31" t="e">
        <f t="shared" si="180"/>
        <v>#N/A</v>
      </c>
      <c r="HN22" s="31" t="e">
        <f t="shared" si="180"/>
        <v>#N/A</v>
      </c>
      <c r="HO22" s="31" t="e">
        <f t="shared" si="180"/>
        <v>#N/A</v>
      </c>
      <c r="HP22" s="31" t="e">
        <f t="shared" si="180"/>
        <v>#N/A</v>
      </c>
      <c r="HQ22" s="31" t="e">
        <f t="shared" si="180"/>
        <v>#N/A</v>
      </c>
      <c r="HR22" s="31" t="e">
        <f t="shared" si="180"/>
        <v>#N/A</v>
      </c>
      <c r="HS22" s="31" t="e">
        <f t="shared" si="180"/>
        <v>#N/A</v>
      </c>
      <c r="HT22" s="31" t="e">
        <f t="shared" si="180"/>
        <v>#N/A</v>
      </c>
      <c r="HU22" s="31" t="e">
        <f t="shared" si="180"/>
        <v>#N/A</v>
      </c>
      <c r="HV22" s="31" t="e">
        <f t="shared" si="180"/>
        <v>#N/A</v>
      </c>
      <c r="HW22" s="31" t="e">
        <f t="shared" si="180"/>
        <v>#N/A</v>
      </c>
      <c r="HX22" s="31" t="e">
        <f t="shared" si="180"/>
        <v>#N/A</v>
      </c>
      <c r="HY22" s="31" t="e">
        <f t="shared" si="180"/>
        <v>#N/A</v>
      </c>
      <c r="HZ22" s="31" t="e">
        <f t="shared" si="180"/>
        <v>#N/A</v>
      </c>
      <c r="IA22" s="31" t="e">
        <f t="shared" si="180"/>
        <v>#N/A</v>
      </c>
      <c r="IB22" s="31" t="e">
        <f t="shared" si="180"/>
        <v>#N/A</v>
      </c>
      <c r="IC22" s="31" t="e">
        <f t="shared" si="180"/>
        <v>#N/A</v>
      </c>
      <c r="ID22" s="31" t="e">
        <f t="shared" si="180"/>
        <v>#N/A</v>
      </c>
      <c r="IE22" s="31" t="e">
        <f t="shared" si="180"/>
        <v>#N/A</v>
      </c>
      <c r="IF22" s="31" t="e">
        <f t="shared" si="180"/>
        <v>#N/A</v>
      </c>
      <c r="IG22" s="31" t="e">
        <f t="shared" si="180"/>
        <v>#N/A</v>
      </c>
      <c r="IH22" s="31" t="e">
        <f t="shared" si="180"/>
        <v>#N/A</v>
      </c>
      <c r="II22" s="31" t="e">
        <f t="shared" si="180"/>
        <v>#N/A</v>
      </c>
      <c r="IJ22" s="31" t="e">
        <f t="shared" si="180"/>
        <v>#N/A</v>
      </c>
      <c r="IK22" s="31" t="e">
        <f t="shared" si="180"/>
        <v>#N/A</v>
      </c>
      <c r="IL22" s="31" t="e">
        <f t="shared" si="180"/>
        <v>#N/A</v>
      </c>
      <c r="IM22" s="31" t="e">
        <f t="shared" si="180"/>
        <v>#N/A</v>
      </c>
      <c r="IN22" s="31" t="e">
        <f t="shared" si="180"/>
        <v>#N/A</v>
      </c>
      <c r="IO22" s="31" t="e">
        <f t="shared" si="180"/>
        <v>#N/A</v>
      </c>
      <c r="IP22" s="31" t="e">
        <f t="shared" si="180"/>
        <v>#N/A</v>
      </c>
      <c r="IQ22" s="31" t="e">
        <f t="shared" si="180"/>
        <v>#N/A</v>
      </c>
      <c r="IR22" s="31" t="e">
        <f t="shared" si="170"/>
        <v>#N/A</v>
      </c>
    </row>
    <row r="23" spans="2:252" ht="20" customHeight="1" thickBot="1" x14ac:dyDescent="0.25">
      <c r="B23" s="30">
        <f t="shared" si="171"/>
        <v>7</v>
      </c>
      <c r="C23" s="30" t="str">
        <f>Summary!AI9</f>
        <v/>
      </c>
      <c r="D23" s="31" t="e">
        <f>VLOOKUP(C23,Summary!$B$2:$C$12,2,FALSE)</f>
        <v>#N/A</v>
      </c>
      <c r="E23" s="31">
        <f>VLOOKUP(E16,'Extra Payment Schedule'!$BE$5:$BK$125,7,FALSE)</f>
        <v>0</v>
      </c>
      <c r="F23" s="31">
        <f>VLOOKUP(F16,'Extra Payment Schedule'!$BE$5:$BK$125,7,FALSE)</f>
        <v>0</v>
      </c>
      <c r="G23" s="31">
        <f>VLOOKUP(G16,'Extra Payment Schedule'!$BE$5:$BK$125,7,FALSE)</f>
        <v>0</v>
      </c>
      <c r="H23" s="31">
        <f>VLOOKUP(H16,'Extra Payment Schedule'!$BE$5:$BK$125,7,FALSE)</f>
        <v>0</v>
      </c>
      <c r="I23" s="31">
        <f>VLOOKUP(I16,'Extra Payment Schedule'!$BE$5:$BK$125,7,FALSE)</f>
        <v>0</v>
      </c>
      <c r="J23" s="31">
        <f>VLOOKUP(J16,'Extra Payment Schedule'!$BE$5:$BK$125,7,FALSE)</f>
        <v>0</v>
      </c>
      <c r="K23" s="31">
        <f>VLOOKUP(K16,'Extra Payment Schedule'!$BE$5:$BK$125,7,FALSE)</f>
        <v>0</v>
      </c>
      <c r="L23" s="31">
        <f>VLOOKUP(L16,'Extra Payment Schedule'!$BE$5:$BK$125,7,FALSE)</f>
        <v>0</v>
      </c>
      <c r="M23" s="31">
        <f>VLOOKUP(M16,'Extra Payment Schedule'!$BE$5:$BK$125,7,FALSE)</f>
        <v>0</v>
      </c>
      <c r="N23" s="31">
        <f>VLOOKUP(N16,'Extra Payment Schedule'!$BE$5:$BK$125,7,FALSE)</f>
        <v>0</v>
      </c>
      <c r="O23" s="31">
        <f>VLOOKUP(O16,'Extra Payment Schedule'!$BE$5:$BK$125,7,FALSE)</f>
        <v>0</v>
      </c>
      <c r="P23" s="31">
        <f>VLOOKUP(P16,'Extra Payment Schedule'!$BE$5:$BK$125,7,FALSE)</f>
        <v>0</v>
      </c>
      <c r="Q23" s="31">
        <f>VLOOKUP(Q16,'Extra Payment Schedule'!$BE$5:$BK$125,7,FALSE)</f>
        <v>0</v>
      </c>
      <c r="R23" s="31">
        <f>VLOOKUP(R16,'Extra Payment Schedule'!$BE$5:$BK$125,7,FALSE)</f>
        <v>0</v>
      </c>
      <c r="S23" s="31">
        <f>VLOOKUP(S16,'Extra Payment Schedule'!$BE$5:$BK$125,7,FALSE)</f>
        <v>0</v>
      </c>
      <c r="T23" s="31">
        <f>VLOOKUP(T16,'Extra Payment Schedule'!$BE$5:$BK$125,7,FALSE)</f>
        <v>0</v>
      </c>
      <c r="U23" s="31">
        <f>VLOOKUP(U16,'Extra Payment Schedule'!$BE$5:$BK$125,7,FALSE)</f>
        <v>0</v>
      </c>
      <c r="V23" s="31">
        <f>VLOOKUP(V16,'Extra Payment Schedule'!$BE$5:$BK$125,7,FALSE)</f>
        <v>0</v>
      </c>
      <c r="W23" s="31">
        <f>VLOOKUP(W16,'Extra Payment Schedule'!$BE$5:$BK$125,7,FALSE)</f>
        <v>0</v>
      </c>
      <c r="X23" s="31">
        <f>VLOOKUP(X16,'Extra Payment Schedule'!$BE$5:$BK$125,7,FALSE)</f>
        <v>0</v>
      </c>
      <c r="Y23" s="31">
        <f>VLOOKUP(Y16,'Extra Payment Schedule'!$BE$5:$BK$125,7,FALSE)</f>
        <v>0</v>
      </c>
      <c r="Z23" s="31">
        <f>VLOOKUP(Z16,'Extra Payment Schedule'!$BE$5:$BK$125,7,FALSE)</f>
        <v>0</v>
      </c>
      <c r="AA23" s="31">
        <f>VLOOKUP(AA16,'Extra Payment Schedule'!$BE$5:$BK$125,7,FALSE)</f>
        <v>0</v>
      </c>
      <c r="AB23" s="31">
        <f>VLOOKUP(AB16,'Extra Payment Schedule'!$BE$5:$BK$125,7,FALSE)</f>
        <v>0</v>
      </c>
      <c r="AC23" s="31">
        <f>VLOOKUP(AC16,'Extra Payment Schedule'!$BE$5:$BK$125,7,FALSE)</f>
        <v>0</v>
      </c>
      <c r="AD23" s="31">
        <f>VLOOKUP(AD16,'Extra Payment Schedule'!$BE$5:$BK$125,7,FALSE)</f>
        <v>0</v>
      </c>
      <c r="AE23" s="31">
        <f>VLOOKUP(AE16,'Extra Payment Schedule'!$BE$5:$BK$125,7,FALSE)</f>
        <v>0</v>
      </c>
      <c r="AF23" s="31">
        <f>VLOOKUP(AF16,'Extra Payment Schedule'!$BE$5:$BK$125,7,FALSE)</f>
        <v>0</v>
      </c>
      <c r="AG23" s="31">
        <f>VLOOKUP(AG16,'Extra Payment Schedule'!$BE$5:$BK$125,7,FALSE)</f>
        <v>0</v>
      </c>
      <c r="AH23" s="31">
        <f>VLOOKUP(AH16,'Extra Payment Schedule'!$BE$5:$BK$125,7,FALSE)</f>
        <v>0</v>
      </c>
      <c r="AI23" s="31">
        <f>VLOOKUP(AI16,'Extra Payment Schedule'!$BE$5:$BK$125,7,FALSE)</f>
        <v>0</v>
      </c>
      <c r="AJ23" s="31">
        <f>VLOOKUP(AJ16,'Extra Payment Schedule'!$BE$5:$BK$125,7,FALSE)</f>
        <v>0</v>
      </c>
      <c r="AK23" s="31">
        <f>VLOOKUP(AK16,'Extra Payment Schedule'!$BE$5:$BK$125,7,FALSE)</f>
        <v>0</v>
      </c>
      <c r="AL23" s="31">
        <f>VLOOKUP(AL16,'Extra Payment Schedule'!$BE$5:$BK$125,7,FALSE)</f>
        <v>0</v>
      </c>
      <c r="AM23" s="31">
        <f>VLOOKUP(AM16,'Extra Payment Schedule'!$BE$5:$BK$125,7,FALSE)</f>
        <v>0</v>
      </c>
      <c r="AN23" s="31">
        <f>VLOOKUP(AN16,'Extra Payment Schedule'!$BE$5:$BK$125,7,FALSE)</f>
        <v>0</v>
      </c>
      <c r="AO23" s="31">
        <f>VLOOKUP(AO16,'Extra Payment Schedule'!$BE$5:$BK$125,7,FALSE)</f>
        <v>0</v>
      </c>
      <c r="AP23" s="31">
        <f>VLOOKUP(AP16,'Extra Payment Schedule'!$BE$5:$BK$125,7,FALSE)</f>
        <v>0</v>
      </c>
      <c r="AQ23" s="31">
        <f>VLOOKUP(AQ16,'Extra Payment Schedule'!$BE$5:$BK$125,7,FALSE)</f>
        <v>0</v>
      </c>
      <c r="AR23" s="31">
        <f>VLOOKUP(AR16,'Extra Payment Schedule'!$BE$5:$BK$125,7,FALSE)</f>
        <v>0</v>
      </c>
      <c r="AS23" s="31">
        <f>VLOOKUP(AS16,'Extra Payment Schedule'!$BE$5:$BK$125,7,FALSE)</f>
        <v>0</v>
      </c>
      <c r="AT23" s="31">
        <f>VLOOKUP(AT16,'Extra Payment Schedule'!$BE$5:$BK$125,7,FALSE)</f>
        <v>0</v>
      </c>
      <c r="AU23" s="31">
        <f>VLOOKUP(AU16,'Extra Payment Schedule'!$BE$5:$BK$125,7,FALSE)</f>
        <v>0</v>
      </c>
      <c r="AV23" s="31" t="e">
        <f>VLOOKUP(AV16,'Extra Payment Schedule'!$BE$5:$BK$125,7,FALSE)</f>
        <v>#VALUE!</v>
      </c>
      <c r="AW23" s="31" t="e">
        <f>VLOOKUP(AW16,'Extra Payment Schedule'!$BE$5:$BK$125,7,FALSE)</f>
        <v>#VALUE!</v>
      </c>
      <c r="AX23" s="31" t="e">
        <f>VLOOKUP(AX16,'Extra Payment Schedule'!$BE$5:$BK$125,7,FALSE)</f>
        <v>#VALUE!</v>
      </c>
      <c r="AY23" s="31" t="e">
        <f>VLOOKUP(AY16,'Extra Payment Schedule'!$BE$5:$BK$125,7,FALSE)</f>
        <v>#VALUE!</v>
      </c>
      <c r="AZ23" s="31" t="e">
        <f>VLOOKUP(AZ16,'Extra Payment Schedule'!$BE$5:$BK$125,7,FALSE)</f>
        <v>#VALUE!</v>
      </c>
      <c r="BA23" s="31" t="e">
        <f>VLOOKUP(BA16,'Extra Payment Schedule'!$BE$5:$BK$125,7,FALSE)</f>
        <v>#VALUE!</v>
      </c>
      <c r="BB23" s="31" t="e">
        <f>VLOOKUP(BB16,'Extra Payment Schedule'!$BE$5:$BK$125,7,FALSE)</f>
        <v>#VALUE!</v>
      </c>
      <c r="BC23" s="31" t="e">
        <f>VLOOKUP(BC16,'Extra Payment Schedule'!$BE$5:$BK$125,7,FALSE)</f>
        <v>#VALUE!</v>
      </c>
      <c r="BD23" s="31" t="e">
        <f>VLOOKUP(BD16,'Extra Payment Schedule'!$BE$5:$BK$125,7,FALSE)</f>
        <v>#VALUE!</v>
      </c>
      <c r="BE23" s="31" t="e">
        <f>VLOOKUP(BE16,'Extra Payment Schedule'!$BE$5:$BK$125,7,FALSE)</f>
        <v>#VALUE!</v>
      </c>
      <c r="BF23" s="31" t="e">
        <f>VLOOKUP(BF16,'Extra Payment Schedule'!$BE$5:$BK$125,7,FALSE)</f>
        <v>#VALUE!</v>
      </c>
      <c r="BG23" s="31" t="e">
        <f>VLOOKUP(BG16,'Extra Payment Schedule'!$BE$5:$BK$125,7,FALSE)</f>
        <v>#VALUE!</v>
      </c>
      <c r="BH23" s="31" t="e">
        <f>VLOOKUP(BH16,'Extra Payment Schedule'!$BE$5:$BK$125,7,FALSE)</f>
        <v>#VALUE!</v>
      </c>
      <c r="BI23" s="31" t="e">
        <f>VLOOKUP(BI16,'Extra Payment Schedule'!$BE$5:$BK$125,7,FALSE)</f>
        <v>#VALUE!</v>
      </c>
      <c r="BJ23" s="31" t="e">
        <f>VLOOKUP(BJ16,'Extra Payment Schedule'!$BE$5:$BK$125,7,FALSE)</f>
        <v>#VALUE!</v>
      </c>
      <c r="BK23" s="31" t="e">
        <f>VLOOKUP(BK16,'Extra Payment Schedule'!$BE$5:$BK$125,7,FALSE)</f>
        <v>#VALUE!</v>
      </c>
      <c r="BL23" s="31" t="e">
        <f>VLOOKUP(BL16,'Extra Payment Schedule'!$BE$5:$BK$125,7,FALSE)</f>
        <v>#VALUE!</v>
      </c>
      <c r="BM23" s="31" t="e">
        <f>VLOOKUP(BM16,'Extra Payment Schedule'!$BE$5:$BK$125,7,FALSE)</f>
        <v>#VALUE!</v>
      </c>
      <c r="BN23" s="31" t="e">
        <f>VLOOKUP(BN16,'Extra Payment Schedule'!$BE$5:$BK$125,7,FALSE)</f>
        <v>#VALUE!</v>
      </c>
      <c r="BO23" s="31" t="e">
        <f>VLOOKUP(BO16,'Extra Payment Schedule'!$BE$5:$BK$125,7,FALSE)</f>
        <v>#VALUE!</v>
      </c>
      <c r="BP23" s="31" t="e">
        <f>VLOOKUP(BP16,'Extra Payment Schedule'!$BE$5:$BK$125,7,FALSE)</f>
        <v>#VALUE!</v>
      </c>
      <c r="BQ23" s="31" t="e">
        <f>VLOOKUP(BQ16,'Extra Payment Schedule'!$BE$5:$BK$125,7,FALSE)</f>
        <v>#VALUE!</v>
      </c>
      <c r="BR23" s="31" t="e">
        <f>VLOOKUP(BR16,'Extra Payment Schedule'!$BE$5:$BK$125,7,FALSE)</f>
        <v>#VALUE!</v>
      </c>
      <c r="BS23" s="31" t="e">
        <f>VLOOKUP(BS16,'Extra Payment Schedule'!$BE$5:$BK$125,7,FALSE)</f>
        <v>#VALUE!</v>
      </c>
      <c r="BT23" s="31" t="e">
        <f>VLOOKUP(BT16,'Extra Payment Schedule'!$BE$5:$BK$125,7,FALSE)</f>
        <v>#VALUE!</v>
      </c>
      <c r="BU23" s="31" t="e">
        <f>VLOOKUP(BU16,'Extra Payment Schedule'!$BE$5:$BK$125,7,FALSE)</f>
        <v>#VALUE!</v>
      </c>
      <c r="BV23" s="31" t="e">
        <f>VLOOKUP(BV16,'Extra Payment Schedule'!$BE$5:$BK$125,7,FALSE)</f>
        <v>#VALUE!</v>
      </c>
      <c r="BW23" s="31" t="e">
        <f>VLOOKUP(BW16,'Extra Payment Schedule'!$BE$5:$BK$125,7,FALSE)</f>
        <v>#VALUE!</v>
      </c>
      <c r="BX23" s="31" t="e">
        <f>VLOOKUP(BX16,'Extra Payment Schedule'!$BE$5:$BK$125,7,FALSE)</f>
        <v>#VALUE!</v>
      </c>
      <c r="BY23" s="31" t="e">
        <f>VLOOKUP(BY16,'Extra Payment Schedule'!$BE$5:$BK$125,7,FALSE)</f>
        <v>#VALUE!</v>
      </c>
      <c r="BZ23" s="31" t="e">
        <f>VLOOKUP(BZ16,'Extra Payment Schedule'!$BE$5:$BK$125,7,FALSE)</f>
        <v>#VALUE!</v>
      </c>
      <c r="CA23" s="31" t="e">
        <f>VLOOKUP(CA16,'Extra Payment Schedule'!$BE$5:$BK$125,7,FALSE)</f>
        <v>#VALUE!</v>
      </c>
      <c r="CB23" s="31" t="e">
        <f>VLOOKUP(CB16,'Extra Payment Schedule'!$BE$5:$BK$125,7,FALSE)</f>
        <v>#VALUE!</v>
      </c>
      <c r="CC23" s="31" t="e">
        <f>VLOOKUP(CC16,'Extra Payment Schedule'!$BE$5:$BK$125,7,FALSE)</f>
        <v>#VALUE!</v>
      </c>
      <c r="CD23" s="31" t="e">
        <f>VLOOKUP(CD16,'Extra Payment Schedule'!$BE$5:$BK$125,7,FALSE)</f>
        <v>#VALUE!</v>
      </c>
      <c r="CE23" s="31" t="e">
        <f>VLOOKUP(CE16,'Extra Payment Schedule'!$BE$5:$BK$125,7,FALSE)</f>
        <v>#VALUE!</v>
      </c>
      <c r="CF23" s="31" t="e">
        <f>VLOOKUP(CF16,'Extra Payment Schedule'!$BE$5:$BK$125,7,FALSE)</f>
        <v>#VALUE!</v>
      </c>
      <c r="CG23" s="31" t="e">
        <f>VLOOKUP(CG16,'Extra Payment Schedule'!$BE$5:$BK$125,7,FALSE)</f>
        <v>#VALUE!</v>
      </c>
      <c r="CH23" s="31" t="e">
        <f>VLOOKUP(CH16,'Extra Payment Schedule'!$BE$5:$BK$125,7,FALSE)</f>
        <v>#VALUE!</v>
      </c>
      <c r="CI23" s="31" t="e">
        <f>VLOOKUP(CI16,'Extra Payment Schedule'!$BE$5:$BK$125,7,FALSE)</f>
        <v>#VALUE!</v>
      </c>
      <c r="CJ23" s="31" t="e">
        <f>VLOOKUP(CJ16,'Extra Payment Schedule'!$BE$5:$BK$125,7,FALSE)</f>
        <v>#VALUE!</v>
      </c>
      <c r="CK23" s="31" t="e">
        <f>VLOOKUP(CK16,'Extra Payment Schedule'!$BE$5:$BK$125,7,FALSE)</f>
        <v>#VALUE!</v>
      </c>
      <c r="CL23" s="31" t="e">
        <f>VLOOKUP(CL16,'Extra Payment Schedule'!$BE$5:$BK$125,7,FALSE)</f>
        <v>#VALUE!</v>
      </c>
      <c r="CM23" s="31" t="e">
        <f>VLOOKUP(CM16,'Extra Payment Schedule'!$BE$5:$BK$125,7,FALSE)</f>
        <v>#VALUE!</v>
      </c>
      <c r="CN23" s="31" t="e">
        <f>VLOOKUP(CN16,'Extra Payment Schedule'!$BE$5:$BK$125,7,FALSE)</f>
        <v>#VALUE!</v>
      </c>
      <c r="CO23" s="31" t="e">
        <f>VLOOKUP(CO16,'Extra Payment Schedule'!$BE$5:$BK$125,7,FALSE)</f>
        <v>#VALUE!</v>
      </c>
      <c r="CP23" s="31" t="e">
        <f>VLOOKUP(CP16,'Extra Payment Schedule'!$BE$5:$BK$125,7,FALSE)</f>
        <v>#VALUE!</v>
      </c>
      <c r="CQ23" s="31" t="e">
        <f>VLOOKUP(CQ16,'Extra Payment Schedule'!$BE$5:$BK$125,7,FALSE)</f>
        <v>#VALUE!</v>
      </c>
      <c r="CR23" s="31" t="e">
        <f>VLOOKUP(CR16,'Extra Payment Schedule'!$BE$5:$BK$125,7,FALSE)</f>
        <v>#VALUE!</v>
      </c>
      <c r="CS23" s="31" t="e">
        <f>VLOOKUP(CS16,'Extra Payment Schedule'!$BE$5:$BK$125,7,FALSE)</f>
        <v>#VALUE!</v>
      </c>
      <c r="CT23" s="31" t="e">
        <f>VLOOKUP(CT16,'Extra Payment Schedule'!$BE$5:$BK$125,7,FALSE)</f>
        <v>#VALUE!</v>
      </c>
      <c r="CU23" s="31" t="e">
        <f>VLOOKUP(CU16,'Extra Payment Schedule'!$BE$5:$BK$125,7,FALSE)</f>
        <v>#VALUE!</v>
      </c>
      <c r="CV23" s="31" t="e">
        <f>VLOOKUP(CV16,'Extra Payment Schedule'!$BE$5:$BK$125,7,FALSE)</f>
        <v>#VALUE!</v>
      </c>
      <c r="CW23" s="31" t="e">
        <f>VLOOKUP(CW16,'Extra Payment Schedule'!$BE$5:$BK$125,7,FALSE)</f>
        <v>#VALUE!</v>
      </c>
      <c r="CX23" s="31" t="e">
        <f>VLOOKUP(CX16,'Extra Payment Schedule'!$BE$5:$BK$125,7,FALSE)</f>
        <v>#VALUE!</v>
      </c>
      <c r="CY23" s="31" t="e">
        <f>VLOOKUP(CY16,'Extra Payment Schedule'!$BE$5:$BK$125,7,FALSE)</f>
        <v>#VALUE!</v>
      </c>
      <c r="CZ23" s="31" t="e">
        <f>VLOOKUP(CZ16,'Extra Payment Schedule'!$BE$5:$BK$125,7,FALSE)</f>
        <v>#VALUE!</v>
      </c>
      <c r="DA23" s="31" t="e">
        <f>VLOOKUP(DA16,'Extra Payment Schedule'!$BE$5:$BK$125,7,FALSE)</f>
        <v>#VALUE!</v>
      </c>
      <c r="DB23" s="31" t="e">
        <f>VLOOKUP(DB16,'Extra Payment Schedule'!$BE$5:$BK$125,7,FALSE)</f>
        <v>#VALUE!</v>
      </c>
      <c r="DC23" s="31" t="e">
        <f>VLOOKUP(DC16,'Extra Payment Schedule'!$BE$5:$BK$125,7,FALSE)</f>
        <v>#VALUE!</v>
      </c>
      <c r="DD23" s="31" t="e">
        <f>VLOOKUP(DD16,'Extra Payment Schedule'!$BE$5:$BK$125,7,FALSE)</f>
        <v>#VALUE!</v>
      </c>
      <c r="DE23" s="31" t="e">
        <f>VLOOKUP(DE16,'Extra Payment Schedule'!$BE$5:$BK$125,7,FALSE)</f>
        <v>#VALUE!</v>
      </c>
      <c r="DF23" s="31" t="e">
        <f>VLOOKUP(DF16,'Extra Payment Schedule'!$BE$5:$BK$125,7,FALSE)</f>
        <v>#VALUE!</v>
      </c>
      <c r="DG23" s="31" t="e">
        <f>VLOOKUP(DG16,'Extra Payment Schedule'!$BE$5:$BK$125,7,FALSE)</f>
        <v>#VALUE!</v>
      </c>
      <c r="DH23" s="31" t="e">
        <f>VLOOKUP(DH16,'Extra Payment Schedule'!$BE$5:$BK$125,7,FALSE)</f>
        <v>#VALUE!</v>
      </c>
      <c r="DI23" s="31" t="e">
        <f>VLOOKUP(DI16,'Extra Payment Schedule'!$BE$5:$BK$125,7,FALSE)</f>
        <v>#VALUE!</v>
      </c>
      <c r="DJ23" s="31" t="e">
        <f>VLOOKUP(DJ16,'Extra Payment Schedule'!$BE$5:$BK$125,7,FALSE)</f>
        <v>#VALUE!</v>
      </c>
      <c r="DK23" s="31" t="e">
        <f>VLOOKUP(DK16,'Extra Payment Schedule'!$BE$5:$BK$125,7,FALSE)</f>
        <v>#VALUE!</v>
      </c>
      <c r="DL23" s="31" t="e">
        <f>VLOOKUP(DL16,'Extra Payment Schedule'!$BE$5:$BK$125,7,FALSE)</f>
        <v>#VALUE!</v>
      </c>
      <c r="DM23" s="31" t="e">
        <f>VLOOKUP(DM16,'Extra Payment Schedule'!$BE$5:$BK$125,7,FALSE)</f>
        <v>#VALUE!</v>
      </c>
      <c r="DN23" s="31" t="e">
        <f>VLOOKUP(DN16,'Extra Payment Schedule'!$BE$5:$BK$125,7,FALSE)</f>
        <v>#VALUE!</v>
      </c>
      <c r="DO23" s="31" t="e">
        <f>VLOOKUP(DO16,'Extra Payment Schedule'!$BE$5:$BK$125,7,FALSE)</f>
        <v>#VALUE!</v>
      </c>
      <c r="DP23" s="31" t="e">
        <f>VLOOKUP(DP16,'Extra Payment Schedule'!$BE$5:$BK$125,7,FALSE)</f>
        <v>#VALUE!</v>
      </c>
      <c r="DQ23" s="31" t="e">
        <f>VLOOKUP(DQ16,'Extra Payment Schedule'!$BE$5:$BK$125,7,FALSE)</f>
        <v>#VALUE!</v>
      </c>
      <c r="DR23" s="31" t="e">
        <f>VLOOKUP(DR16,'Extra Payment Schedule'!$BE$5:$BK$125,7,FALSE)</f>
        <v>#VALUE!</v>
      </c>
      <c r="DS23" s="31" t="e">
        <f>VLOOKUP(DS16,'Extra Payment Schedule'!$BE$5:$BK$125,7,FALSE)</f>
        <v>#VALUE!</v>
      </c>
      <c r="DT23" s="31" t="e">
        <f>VLOOKUP(DT16,'Extra Payment Schedule'!$BE$5:$BK$125,7,FALSE)</f>
        <v>#VALUE!</v>
      </c>
      <c r="DU23" s="31" t="e">
        <f t="shared" si="165"/>
        <v>#N/A</v>
      </c>
      <c r="DY23" s="30">
        <f t="shared" si="172"/>
        <v>7</v>
      </c>
      <c r="DZ23" s="30" t="str">
        <f t="shared" si="166"/>
        <v/>
      </c>
      <c r="EA23" s="31" t="e">
        <f t="shared" si="167"/>
        <v>#N/A</v>
      </c>
      <c r="EB23" s="31" t="e">
        <f t="shared" si="161"/>
        <v>#N/A</v>
      </c>
      <c r="EC23" s="31" t="e">
        <f t="shared" si="162"/>
        <v>#N/A</v>
      </c>
      <c r="ED23" s="31" t="e">
        <f t="shared" ref="ED23:GO23" si="181">EC23-F23</f>
        <v>#N/A</v>
      </c>
      <c r="EE23" s="31" t="e">
        <f t="shared" si="181"/>
        <v>#N/A</v>
      </c>
      <c r="EF23" s="31" t="e">
        <f t="shared" si="181"/>
        <v>#N/A</v>
      </c>
      <c r="EG23" s="31" t="e">
        <f t="shared" si="181"/>
        <v>#N/A</v>
      </c>
      <c r="EH23" s="31" t="e">
        <f t="shared" si="181"/>
        <v>#N/A</v>
      </c>
      <c r="EI23" s="31" t="e">
        <f t="shared" si="181"/>
        <v>#N/A</v>
      </c>
      <c r="EJ23" s="31" t="e">
        <f t="shared" si="181"/>
        <v>#N/A</v>
      </c>
      <c r="EK23" s="31" t="e">
        <f t="shared" si="181"/>
        <v>#N/A</v>
      </c>
      <c r="EL23" s="31" t="e">
        <f t="shared" si="181"/>
        <v>#N/A</v>
      </c>
      <c r="EM23" s="31" t="e">
        <f t="shared" si="181"/>
        <v>#N/A</v>
      </c>
      <c r="EN23" s="31" t="e">
        <f t="shared" si="181"/>
        <v>#N/A</v>
      </c>
      <c r="EO23" s="31" t="e">
        <f t="shared" si="181"/>
        <v>#N/A</v>
      </c>
      <c r="EP23" s="31" t="e">
        <f t="shared" si="181"/>
        <v>#N/A</v>
      </c>
      <c r="EQ23" s="31" t="e">
        <f t="shared" si="181"/>
        <v>#N/A</v>
      </c>
      <c r="ER23" s="31" t="e">
        <f t="shared" si="181"/>
        <v>#N/A</v>
      </c>
      <c r="ES23" s="31" t="e">
        <f t="shared" si="181"/>
        <v>#N/A</v>
      </c>
      <c r="ET23" s="31" t="e">
        <f t="shared" si="181"/>
        <v>#N/A</v>
      </c>
      <c r="EU23" s="31" t="e">
        <f t="shared" si="181"/>
        <v>#N/A</v>
      </c>
      <c r="EV23" s="31" t="e">
        <f t="shared" si="181"/>
        <v>#N/A</v>
      </c>
      <c r="EW23" s="31" t="e">
        <f t="shared" si="181"/>
        <v>#N/A</v>
      </c>
      <c r="EX23" s="31" t="e">
        <f t="shared" si="181"/>
        <v>#N/A</v>
      </c>
      <c r="EY23" s="31" t="e">
        <f t="shared" si="181"/>
        <v>#N/A</v>
      </c>
      <c r="EZ23" s="31" t="e">
        <f t="shared" si="181"/>
        <v>#N/A</v>
      </c>
      <c r="FA23" s="31" t="e">
        <f t="shared" si="181"/>
        <v>#N/A</v>
      </c>
      <c r="FB23" s="31" t="e">
        <f t="shared" si="181"/>
        <v>#N/A</v>
      </c>
      <c r="FC23" s="31" t="e">
        <f t="shared" si="181"/>
        <v>#N/A</v>
      </c>
      <c r="FD23" s="31" t="e">
        <f t="shared" si="181"/>
        <v>#N/A</v>
      </c>
      <c r="FE23" s="31" t="e">
        <f t="shared" si="181"/>
        <v>#N/A</v>
      </c>
      <c r="FF23" s="31" t="e">
        <f t="shared" si="181"/>
        <v>#N/A</v>
      </c>
      <c r="FG23" s="31" t="e">
        <f t="shared" si="181"/>
        <v>#N/A</v>
      </c>
      <c r="FH23" s="31" t="e">
        <f t="shared" si="181"/>
        <v>#N/A</v>
      </c>
      <c r="FI23" s="31" t="e">
        <f t="shared" si="181"/>
        <v>#N/A</v>
      </c>
      <c r="FJ23" s="31" t="e">
        <f t="shared" si="181"/>
        <v>#N/A</v>
      </c>
      <c r="FK23" s="31" t="e">
        <f t="shared" si="181"/>
        <v>#N/A</v>
      </c>
      <c r="FL23" s="31" t="e">
        <f t="shared" si="181"/>
        <v>#N/A</v>
      </c>
      <c r="FM23" s="31" t="e">
        <f t="shared" si="181"/>
        <v>#N/A</v>
      </c>
      <c r="FN23" s="31" t="e">
        <f t="shared" si="181"/>
        <v>#N/A</v>
      </c>
      <c r="FO23" s="31" t="e">
        <f t="shared" si="181"/>
        <v>#N/A</v>
      </c>
      <c r="FP23" s="31" t="e">
        <f t="shared" si="181"/>
        <v>#N/A</v>
      </c>
      <c r="FQ23" s="31" t="e">
        <f t="shared" si="181"/>
        <v>#N/A</v>
      </c>
      <c r="FR23" s="31" t="e">
        <f t="shared" si="181"/>
        <v>#N/A</v>
      </c>
      <c r="FS23" s="31" t="e">
        <f t="shared" si="181"/>
        <v>#N/A</v>
      </c>
      <c r="FT23" s="31" t="e">
        <f t="shared" si="181"/>
        <v>#N/A</v>
      </c>
      <c r="FU23" s="31" t="e">
        <f t="shared" si="181"/>
        <v>#N/A</v>
      </c>
      <c r="FV23" s="31" t="e">
        <f t="shared" si="181"/>
        <v>#N/A</v>
      </c>
      <c r="FW23" s="31" t="e">
        <f t="shared" si="181"/>
        <v>#N/A</v>
      </c>
      <c r="FX23" s="31" t="e">
        <f t="shared" si="181"/>
        <v>#N/A</v>
      </c>
      <c r="FY23" s="31" t="e">
        <f t="shared" si="181"/>
        <v>#N/A</v>
      </c>
      <c r="FZ23" s="31" t="e">
        <f t="shared" si="181"/>
        <v>#N/A</v>
      </c>
      <c r="GA23" s="31" t="e">
        <f t="shared" si="181"/>
        <v>#N/A</v>
      </c>
      <c r="GB23" s="31" t="e">
        <f t="shared" si="181"/>
        <v>#N/A</v>
      </c>
      <c r="GC23" s="31" t="e">
        <f t="shared" si="181"/>
        <v>#N/A</v>
      </c>
      <c r="GD23" s="31" t="e">
        <f t="shared" si="181"/>
        <v>#N/A</v>
      </c>
      <c r="GE23" s="31" t="e">
        <f t="shared" si="181"/>
        <v>#N/A</v>
      </c>
      <c r="GF23" s="31" t="e">
        <f t="shared" si="181"/>
        <v>#N/A</v>
      </c>
      <c r="GG23" s="31" t="e">
        <f t="shared" si="181"/>
        <v>#N/A</v>
      </c>
      <c r="GH23" s="31" t="e">
        <f t="shared" si="181"/>
        <v>#N/A</v>
      </c>
      <c r="GI23" s="31" t="e">
        <f t="shared" si="181"/>
        <v>#N/A</v>
      </c>
      <c r="GJ23" s="31" t="e">
        <f t="shared" si="181"/>
        <v>#N/A</v>
      </c>
      <c r="GK23" s="31" t="e">
        <f t="shared" si="181"/>
        <v>#N/A</v>
      </c>
      <c r="GL23" s="31" t="e">
        <f t="shared" si="181"/>
        <v>#N/A</v>
      </c>
      <c r="GM23" s="31" t="e">
        <f t="shared" si="181"/>
        <v>#N/A</v>
      </c>
      <c r="GN23" s="31" t="e">
        <f t="shared" si="181"/>
        <v>#N/A</v>
      </c>
      <c r="GO23" s="31" t="e">
        <f t="shared" si="181"/>
        <v>#N/A</v>
      </c>
      <c r="GP23" s="31" t="e">
        <f t="shared" ref="GP23:IQ23" si="182">GO23-BR23</f>
        <v>#N/A</v>
      </c>
      <c r="GQ23" s="31" t="e">
        <f t="shared" si="182"/>
        <v>#N/A</v>
      </c>
      <c r="GR23" s="31" t="e">
        <f t="shared" si="182"/>
        <v>#N/A</v>
      </c>
      <c r="GS23" s="31" t="e">
        <f t="shared" si="182"/>
        <v>#N/A</v>
      </c>
      <c r="GT23" s="31" t="e">
        <f t="shared" si="182"/>
        <v>#N/A</v>
      </c>
      <c r="GU23" s="31" t="e">
        <f t="shared" si="182"/>
        <v>#N/A</v>
      </c>
      <c r="GV23" s="31" t="e">
        <f t="shared" si="182"/>
        <v>#N/A</v>
      </c>
      <c r="GW23" s="31" t="e">
        <f t="shared" si="182"/>
        <v>#N/A</v>
      </c>
      <c r="GX23" s="31" t="e">
        <f t="shared" si="182"/>
        <v>#N/A</v>
      </c>
      <c r="GY23" s="31" t="e">
        <f t="shared" si="182"/>
        <v>#N/A</v>
      </c>
      <c r="GZ23" s="31" t="e">
        <f t="shared" si="182"/>
        <v>#N/A</v>
      </c>
      <c r="HA23" s="31" t="e">
        <f t="shared" si="182"/>
        <v>#N/A</v>
      </c>
      <c r="HB23" s="31" t="e">
        <f t="shared" si="182"/>
        <v>#N/A</v>
      </c>
      <c r="HC23" s="31" t="e">
        <f t="shared" si="182"/>
        <v>#N/A</v>
      </c>
      <c r="HD23" s="31" t="e">
        <f t="shared" si="182"/>
        <v>#N/A</v>
      </c>
      <c r="HE23" s="31" t="e">
        <f t="shared" si="182"/>
        <v>#N/A</v>
      </c>
      <c r="HF23" s="31" t="e">
        <f t="shared" si="182"/>
        <v>#N/A</v>
      </c>
      <c r="HG23" s="31" t="e">
        <f t="shared" si="182"/>
        <v>#N/A</v>
      </c>
      <c r="HH23" s="31" t="e">
        <f t="shared" si="182"/>
        <v>#N/A</v>
      </c>
      <c r="HI23" s="31" t="e">
        <f t="shared" si="182"/>
        <v>#N/A</v>
      </c>
      <c r="HJ23" s="31" t="e">
        <f t="shared" si="182"/>
        <v>#N/A</v>
      </c>
      <c r="HK23" s="31" t="e">
        <f t="shared" si="182"/>
        <v>#N/A</v>
      </c>
      <c r="HL23" s="31" t="e">
        <f t="shared" si="182"/>
        <v>#N/A</v>
      </c>
      <c r="HM23" s="31" t="e">
        <f t="shared" si="182"/>
        <v>#N/A</v>
      </c>
      <c r="HN23" s="31" t="e">
        <f t="shared" si="182"/>
        <v>#N/A</v>
      </c>
      <c r="HO23" s="31" t="e">
        <f t="shared" si="182"/>
        <v>#N/A</v>
      </c>
      <c r="HP23" s="31" t="e">
        <f t="shared" si="182"/>
        <v>#N/A</v>
      </c>
      <c r="HQ23" s="31" t="e">
        <f t="shared" si="182"/>
        <v>#N/A</v>
      </c>
      <c r="HR23" s="31" t="e">
        <f t="shared" si="182"/>
        <v>#N/A</v>
      </c>
      <c r="HS23" s="31" t="e">
        <f t="shared" si="182"/>
        <v>#N/A</v>
      </c>
      <c r="HT23" s="31" t="e">
        <f t="shared" si="182"/>
        <v>#N/A</v>
      </c>
      <c r="HU23" s="31" t="e">
        <f t="shared" si="182"/>
        <v>#N/A</v>
      </c>
      <c r="HV23" s="31" t="e">
        <f t="shared" si="182"/>
        <v>#N/A</v>
      </c>
      <c r="HW23" s="31" t="e">
        <f t="shared" si="182"/>
        <v>#N/A</v>
      </c>
      <c r="HX23" s="31" t="e">
        <f t="shared" si="182"/>
        <v>#N/A</v>
      </c>
      <c r="HY23" s="31" t="e">
        <f t="shared" si="182"/>
        <v>#N/A</v>
      </c>
      <c r="HZ23" s="31" t="e">
        <f t="shared" si="182"/>
        <v>#N/A</v>
      </c>
      <c r="IA23" s="31" t="e">
        <f t="shared" si="182"/>
        <v>#N/A</v>
      </c>
      <c r="IB23" s="31" t="e">
        <f t="shared" si="182"/>
        <v>#N/A</v>
      </c>
      <c r="IC23" s="31" t="e">
        <f t="shared" si="182"/>
        <v>#N/A</v>
      </c>
      <c r="ID23" s="31" t="e">
        <f t="shared" si="182"/>
        <v>#N/A</v>
      </c>
      <c r="IE23" s="31" t="e">
        <f t="shared" si="182"/>
        <v>#N/A</v>
      </c>
      <c r="IF23" s="31" t="e">
        <f t="shared" si="182"/>
        <v>#N/A</v>
      </c>
      <c r="IG23" s="31" t="e">
        <f t="shared" si="182"/>
        <v>#N/A</v>
      </c>
      <c r="IH23" s="31" t="e">
        <f t="shared" si="182"/>
        <v>#N/A</v>
      </c>
      <c r="II23" s="31" t="e">
        <f t="shared" si="182"/>
        <v>#N/A</v>
      </c>
      <c r="IJ23" s="31" t="e">
        <f t="shared" si="182"/>
        <v>#N/A</v>
      </c>
      <c r="IK23" s="31" t="e">
        <f t="shared" si="182"/>
        <v>#N/A</v>
      </c>
      <c r="IL23" s="31" t="e">
        <f t="shared" si="182"/>
        <v>#N/A</v>
      </c>
      <c r="IM23" s="31" t="e">
        <f t="shared" si="182"/>
        <v>#N/A</v>
      </c>
      <c r="IN23" s="31" t="e">
        <f t="shared" si="182"/>
        <v>#N/A</v>
      </c>
      <c r="IO23" s="31" t="e">
        <f t="shared" si="182"/>
        <v>#N/A</v>
      </c>
      <c r="IP23" s="31" t="e">
        <f t="shared" si="182"/>
        <v>#N/A</v>
      </c>
      <c r="IQ23" s="31" t="e">
        <f t="shared" si="182"/>
        <v>#N/A</v>
      </c>
      <c r="IR23" s="31" t="e">
        <f t="shared" si="170"/>
        <v>#N/A</v>
      </c>
    </row>
    <row r="24" spans="2:252" ht="20" customHeight="1" thickBot="1" x14ac:dyDescent="0.25">
      <c r="B24" s="30">
        <f t="shared" si="171"/>
        <v>8</v>
      </c>
      <c r="C24" s="30" t="str">
        <f>Summary!AI10</f>
        <v/>
      </c>
      <c r="D24" s="31" t="e">
        <f>VLOOKUP(C24,Summary!$B$2:$C$12,2,FALSE)</f>
        <v>#N/A</v>
      </c>
      <c r="E24" s="31">
        <f>VLOOKUP(E16,'Extra Payment Schedule'!$BN$5:$BT$125,7,FALSE)</f>
        <v>0</v>
      </c>
      <c r="F24" s="31">
        <f>VLOOKUP(F16,'Extra Payment Schedule'!$BN$5:$BT$125,7,FALSE)</f>
        <v>0</v>
      </c>
      <c r="G24" s="31">
        <f>VLOOKUP(G16,'Extra Payment Schedule'!$BN$5:$BT$125,7,FALSE)</f>
        <v>0</v>
      </c>
      <c r="H24" s="31">
        <f>VLOOKUP(H16,'Extra Payment Schedule'!$BN$5:$BT$125,7,FALSE)</f>
        <v>0</v>
      </c>
      <c r="I24" s="31">
        <f>VLOOKUP(I16,'Extra Payment Schedule'!$BN$5:$BT$125,7,FALSE)</f>
        <v>0</v>
      </c>
      <c r="J24" s="31">
        <f>VLOOKUP(J16,'Extra Payment Schedule'!$BN$5:$BT$125,7,FALSE)</f>
        <v>0</v>
      </c>
      <c r="K24" s="31">
        <f>VLOOKUP(K16,'Extra Payment Schedule'!$BN$5:$BT$125,7,FALSE)</f>
        <v>0</v>
      </c>
      <c r="L24" s="31">
        <f>VLOOKUP(L16,'Extra Payment Schedule'!$BN$5:$BT$125,7,FALSE)</f>
        <v>0</v>
      </c>
      <c r="M24" s="31">
        <f>VLOOKUP(M16,'Extra Payment Schedule'!$BN$5:$BT$125,7,FALSE)</f>
        <v>0</v>
      </c>
      <c r="N24" s="31">
        <f>VLOOKUP(N16,'Extra Payment Schedule'!$BN$5:$BT$125,7,FALSE)</f>
        <v>0</v>
      </c>
      <c r="O24" s="31">
        <f>VLOOKUP(O16,'Extra Payment Schedule'!$BN$5:$BT$125,7,FALSE)</f>
        <v>0</v>
      </c>
      <c r="P24" s="31">
        <f>VLOOKUP(P16,'Extra Payment Schedule'!$BN$5:$BT$125,7,FALSE)</f>
        <v>0</v>
      </c>
      <c r="Q24" s="31">
        <f>VLOOKUP(Q16,'Extra Payment Schedule'!$BN$5:$BT$125,7,FALSE)</f>
        <v>0</v>
      </c>
      <c r="R24" s="31">
        <f>VLOOKUP(R16,'Extra Payment Schedule'!$BN$5:$BT$125,7,FALSE)</f>
        <v>0</v>
      </c>
      <c r="S24" s="31">
        <f>VLOOKUP(S16,'Extra Payment Schedule'!$BN$5:$BT$125,7,FALSE)</f>
        <v>0</v>
      </c>
      <c r="T24" s="31">
        <f>VLOOKUP(T16,'Extra Payment Schedule'!$BN$5:$BT$125,7,FALSE)</f>
        <v>0</v>
      </c>
      <c r="U24" s="31">
        <f>VLOOKUP(U16,'Extra Payment Schedule'!$BN$5:$BT$125,7,FALSE)</f>
        <v>0</v>
      </c>
      <c r="V24" s="31">
        <f>VLOOKUP(V16,'Extra Payment Schedule'!$BN$5:$BT$125,7,FALSE)</f>
        <v>0</v>
      </c>
      <c r="W24" s="31">
        <f>VLOOKUP(W16,'Extra Payment Schedule'!$BN$5:$BT$125,7,FALSE)</f>
        <v>0</v>
      </c>
      <c r="X24" s="31">
        <f>VLOOKUP(X16,'Extra Payment Schedule'!$BN$5:$BT$125,7,FALSE)</f>
        <v>0</v>
      </c>
      <c r="Y24" s="31">
        <f>VLOOKUP(Y16,'Extra Payment Schedule'!$BN$5:$BT$125,7,FALSE)</f>
        <v>0</v>
      </c>
      <c r="Z24" s="31">
        <f>VLOOKUP(Z16,'Extra Payment Schedule'!$BN$5:$BT$125,7,FALSE)</f>
        <v>0</v>
      </c>
      <c r="AA24" s="31">
        <f>VLOOKUP(AA16,'Extra Payment Schedule'!$BN$5:$BT$125,7,FALSE)</f>
        <v>0</v>
      </c>
      <c r="AB24" s="31">
        <f>VLOOKUP(AB16,'Extra Payment Schedule'!$BN$5:$BT$125,7,FALSE)</f>
        <v>0</v>
      </c>
      <c r="AC24" s="31">
        <f>VLOOKUP(AC16,'Extra Payment Schedule'!$BN$5:$BT$125,7,FALSE)</f>
        <v>0</v>
      </c>
      <c r="AD24" s="31">
        <f>VLOOKUP(AD16,'Extra Payment Schedule'!$BN$5:$BT$125,7,FALSE)</f>
        <v>0</v>
      </c>
      <c r="AE24" s="31">
        <f>VLOOKUP(AE16,'Extra Payment Schedule'!$BN$5:$BT$125,7,FALSE)</f>
        <v>0</v>
      </c>
      <c r="AF24" s="31">
        <f>VLOOKUP(AF16,'Extra Payment Schedule'!$BN$5:$BT$125,7,FALSE)</f>
        <v>0</v>
      </c>
      <c r="AG24" s="31">
        <f>VLOOKUP(AG16,'Extra Payment Schedule'!$BN$5:$BT$125,7,FALSE)</f>
        <v>0</v>
      </c>
      <c r="AH24" s="31">
        <f>VLOOKUP(AH16,'Extra Payment Schedule'!$BN$5:$BT$125,7,FALSE)</f>
        <v>0</v>
      </c>
      <c r="AI24" s="31">
        <f>VLOOKUP(AI16,'Extra Payment Schedule'!$BN$5:$BT$125,7,FALSE)</f>
        <v>0</v>
      </c>
      <c r="AJ24" s="31">
        <f>VLOOKUP(AJ16,'Extra Payment Schedule'!$BN$5:$BT$125,7,FALSE)</f>
        <v>0</v>
      </c>
      <c r="AK24" s="31">
        <f>VLOOKUP(AK16,'Extra Payment Schedule'!$BN$5:$BT$125,7,FALSE)</f>
        <v>0</v>
      </c>
      <c r="AL24" s="31">
        <f>VLOOKUP(AL16,'Extra Payment Schedule'!$BN$5:$BT$125,7,FALSE)</f>
        <v>0</v>
      </c>
      <c r="AM24" s="31">
        <f>VLOOKUP(AM16,'Extra Payment Schedule'!$BN$5:$BT$125,7,FALSE)</f>
        <v>0</v>
      </c>
      <c r="AN24" s="31">
        <f>VLOOKUP(AN16,'Extra Payment Schedule'!$BN$5:$BT$125,7,FALSE)</f>
        <v>0</v>
      </c>
      <c r="AO24" s="31">
        <f>VLOOKUP(AO16,'Extra Payment Schedule'!$BN$5:$BT$125,7,FALSE)</f>
        <v>0</v>
      </c>
      <c r="AP24" s="31">
        <f>VLOOKUP(AP16,'Extra Payment Schedule'!$BN$5:$BT$125,7,FALSE)</f>
        <v>0</v>
      </c>
      <c r="AQ24" s="31">
        <f>VLOOKUP(AQ16,'Extra Payment Schedule'!$BN$5:$BT$125,7,FALSE)</f>
        <v>0</v>
      </c>
      <c r="AR24" s="31">
        <f>VLOOKUP(AR16,'Extra Payment Schedule'!$BN$5:$BT$125,7,FALSE)</f>
        <v>0</v>
      </c>
      <c r="AS24" s="31">
        <f>VLOOKUP(AS16,'Extra Payment Schedule'!$BN$5:$BT$125,7,FALSE)</f>
        <v>0</v>
      </c>
      <c r="AT24" s="31">
        <f>VLOOKUP(AT16,'Extra Payment Schedule'!$BN$5:$BT$125,7,FALSE)</f>
        <v>0</v>
      </c>
      <c r="AU24" s="31">
        <f>VLOOKUP(AU16,'Extra Payment Schedule'!$BN$5:$BT$125,7,FALSE)</f>
        <v>0</v>
      </c>
      <c r="AV24" s="31" t="e">
        <f>VLOOKUP(AV16,'Extra Payment Schedule'!$BN$5:$BT$125,7,FALSE)</f>
        <v>#VALUE!</v>
      </c>
      <c r="AW24" s="31" t="e">
        <f>VLOOKUP(AW16,'Extra Payment Schedule'!$BN$5:$BT$125,7,FALSE)</f>
        <v>#VALUE!</v>
      </c>
      <c r="AX24" s="31" t="e">
        <f>VLOOKUP(AX16,'Extra Payment Schedule'!$BN$5:$BT$125,7,FALSE)</f>
        <v>#VALUE!</v>
      </c>
      <c r="AY24" s="31" t="e">
        <f>VLOOKUP(AY16,'Extra Payment Schedule'!$BN$5:$BT$125,7,FALSE)</f>
        <v>#VALUE!</v>
      </c>
      <c r="AZ24" s="31" t="e">
        <f>VLOOKUP(AZ16,'Extra Payment Schedule'!$BN$5:$BT$125,7,FALSE)</f>
        <v>#VALUE!</v>
      </c>
      <c r="BA24" s="31" t="e">
        <f>VLOOKUP(BA16,'Extra Payment Schedule'!$BN$5:$BT$125,7,FALSE)</f>
        <v>#VALUE!</v>
      </c>
      <c r="BB24" s="31" t="e">
        <f>VLOOKUP(BB16,'Extra Payment Schedule'!$BN$5:$BT$125,7,FALSE)</f>
        <v>#VALUE!</v>
      </c>
      <c r="BC24" s="31" t="e">
        <f>VLOOKUP(BC16,'Extra Payment Schedule'!$BN$5:$BT$125,7,FALSE)</f>
        <v>#VALUE!</v>
      </c>
      <c r="BD24" s="31" t="e">
        <f>VLOOKUP(BD16,'Extra Payment Schedule'!$BN$5:$BT$125,7,FALSE)</f>
        <v>#VALUE!</v>
      </c>
      <c r="BE24" s="31" t="e">
        <f>VLOOKUP(BE16,'Extra Payment Schedule'!$BN$5:$BT$125,7,FALSE)</f>
        <v>#VALUE!</v>
      </c>
      <c r="BF24" s="31" t="e">
        <f>VLOOKUP(BF16,'Extra Payment Schedule'!$BN$5:$BT$125,7,FALSE)</f>
        <v>#VALUE!</v>
      </c>
      <c r="BG24" s="31" t="e">
        <f>VLOOKUP(BG16,'Extra Payment Schedule'!$BN$5:$BT$125,7,FALSE)</f>
        <v>#VALUE!</v>
      </c>
      <c r="BH24" s="31" t="e">
        <f>VLOOKUP(BH16,'Extra Payment Schedule'!$BN$5:$BT$125,7,FALSE)</f>
        <v>#VALUE!</v>
      </c>
      <c r="BI24" s="31" t="e">
        <f>VLOOKUP(BI16,'Extra Payment Schedule'!$BN$5:$BT$125,7,FALSE)</f>
        <v>#VALUE!</v>
      </c>
      <c r="BJ24" s="31" t="e">
        <f>VLOOKUP(BJ16,'Extra Payment Schedule'!$BN$5:$BT$125,7,FALSE)</f>
        <v>#VALUE!</v>
      </c>
      <c r="BK24" s="31" t="e">
        <f>VLOOKUP(BK16,'Extra Payment Schedule'!$BN$5:$BT$125,7,FALSE)</f>
        <v>#VALUE!</v>
      </c>
      <c r="BL24" s="31" t="e">
        <f>VLOOKUP(BL16,'Extra Payment Schedule'!$BN$5:$BT$125,7,FALSE)</f>
        <v>#VALUE!</v>
      </c>
      <c r="BM24" s="31" t="e">
        <f>VLOOKUP(BM16,'Extra Payment Schedule'!$BN$5:$BT$125,7,FALSE)</f>
        <v>#VALUE!</v>
      </c>
      <c r="BN24" s="31" t="e">
        <f>VLOOKUP(BN16,'Extra Payment Schedule'!$BN$5:$BT$125,7,FALSE)</f>
        <v>#VALUE!</v>
      </c>
      <c r="BO24" s="31" t="e">
        <f>VLOOKUP(BO16,'Extra Payment Schedule'!$BN$5:$BT$125,7,FALSE)</f>
        <v>#VALUE!</v>
      </c>
      <c r="BP24" s="31" t="e">
        <f>VLOOKUP(BP16,'Extra Payment Schedule'!$BN$5:$BT$125,7,FALSE)</f>
        <v>#VALUE!</v>
      </c>
      <c r="BQ24" s="31" t="e">
        <f>VLOOKUP(BQ16,'Extra Payment Schedule'!$BN$5:$BT$125,7,FALSE)</f>
        <v>#VALUE!</v>
      </c>
      <c r="BR24" s="31" t="e">
        <f>VLOOKUP(BR16,'Extra Payment Schedule'!$BN$5:$BT$125,7,FALSE)</f>
        <v>#VALUE!</v>
      </c>
      <c r="BS24" s="31" t="e">
        <f>VLOOKUP(BS16,'Extra Payment Schedule'!$BN$5:$BT$125,7,FALSE)</f>
        <v>#VALUE!</v>
      </c>
      <c r="BT24" s="31" t="e">
        <f>VLOOKUP(BT16,'Extra Payment Schedule'!$BN$5:$BT$125,7,FALSE)</f>
        <v>#VALUE!</v>
      </c>
      <c r="BU24" s="31" t="e">
        <f>VLOOKUP(BU16,'Extra Payment Schedule'!$BN$5:$BT$125,7,FALSE)</f>
        <v>#VALUE!</v>
      </c>
      <c r="BV24" s="31" t="e">
        <f>VLOOKUP(BV16,'Extra Payment Schedule'!$BN$5:$BT$125,7,FALSE)</f>
        <v>#VALUE!</v>
      </c>
      <c r="BW24" s="31" t="e">
        <f>VLOOKUP(BW16,'Extra Payment Schedule'!$BN$5:$BT$125,7,FALSE)</f>
        <v>#VALUE!</v>
      </c>
      <c r="BX24" s="31" t="e">
        <f>VLOOKUP(BX16,'Extra Payment Schedule'!$BN$5:$BT$125,7,FALSE)</f>
        <v>#VALUE!</v>
      </c>
      <c r="BY24" s="31" t="e">
        <f>VLOOKUP(BY16,'Extra Payment Schedule'!$BN$5:$BT$125,7,FALSE)</f>
        <v>#VALUE!</v>
      </c>
      <c r="BZ24" s="31" t="e">
        <f>VLOOKUP(BZ16,'Extra Payment Schedule'!$BN$5:$BT$125,7,FALSE)</f>
        <v>#VALUE!</v>
      </c>
      <c r="CA24" s="31" t="e">
        <f>VLOOKUP(CA16,'Extra Payment Schedule'!$BN$5:$BT$125,7,FALSE)</f>
        <v>#VALUE!</v>
      </c>
      <c r="CB24" s="31" t="e">
        <f>VLOOKUP(CB16,'Extra Payment Schedule'!$BN$5:$BT$125,7,FALSE)</f>
        <v>#VALUE!</v>
      </c>
      <c r="CC24" s="31" t="e">
        <f>VLOOKUP(CC16,'Extra Payment Schedule'!$BN$5:$BT$125,7,FALSE)</f>
        <v>#VALUE!</v>
      </c>
      <c r="CD24" s="31" t="e">
        <f>VLOOKUP(CD16,'Extra Payment Schedule'!$BN$5:$BT$125,7,FALSE)</f>
        <v>#VALUE!</v>
      </c>
      <c r="CE24" s="31" t="e">
        <f>VLOOKUP(CE16,'Extra Payment Schedule'!$BN$5:$BT$125,7,FALSE)</f>
        <v>#VALUE!</v>
      </c>
      <c r="CF24" s="31" t="e">
        <f>VLOOKUP(CF16,'Extra Payment Schedule'!$BN$5:$BT$125,7,FALSE)</f>
        <v>#VALUE!</v>
      </c>
      <c r="CG24" s="31" t="e">
        <f>VLOOKUP(CG16,'Extra Payment Schedule'!$BN$5:$BT$125,7,FALSE)</f>
        <v>#VALUE!</v>
      </c>
      <c r="CH24" s="31" t="e">
        <f>VLOOKUP(CH16,'Extra Payment Schedule'!$BN$5:$BT$125,7,FALSE)</f>
        <v>#VALUE!</v>
      </c>
      <c r="CI24" s="31" t="e">
        <f>VLOOKUP(CI16,'Extra Payment Schedule'!$BN$5:$BT$125,7,FALSE)</f>
        <v>#VALUE!</v>
      </c>
      <c r="CJ24" s="31" t="e">
        <f>VLOOKUP(CJ16,'Extra Payment Schedule'!$BN$5:$BT$125,7,FALSE)</f>
        <v>#VALUE!</v>
      </c>
      <c r="CK24" s="31" t="e">
        <f>VLOOKUP(CK16,'Extra Payment Schedule'!$BN$5:$BT$125,7,FALSE)</f>
        <v>#VALUE!</v>
      </c>
      <c r="CL24" s="31" t="e">
        <f>VLOOKUP(CL16,'Extra Payment Schedule'!$BN$5:$BT$125,7,FALSE)</f>
        <v>#VALUE!</v>
      </c>
      <c r="CM24" s="31" t="e">
        <f>VLOOKUP(CM16,'Extra Payment Schedule'!$BN$5:$BT$125,7,FALSE)</f>
        <v>#VALUE!</v>
      </c>
      <c r="CN24" s="31" t="e">
        <f>VLOOKUP(CN16,'Extra Payment Schedule'!$BN$5:$BT$125,7,FALSE)</f>
        <v>#VALUE!</v>
      </c>
      <c r="CO24" s="31" t="e">
        <f>VLOOKUP(CO16,'Extra Payment Schedule'!$BN$5:$BT$125,7,FALSE)</f>
        <v>#VALUE!</v>
      </c>
      <c r="CP24" s="31" t="e">
        <f>VLOOKUP(CP16,'Extra Payment Schedule'!$BN$5:$BT$125,7,FALSE)</f>
        <v>#VALUE!</v>
      </c>
      <c r="CQ24" s="31" t="e">
        <f>VLOOKUP(CQ16,'Extra Payment Schedule'!$BN$5:$BT$125,7,FALSE)</f>
        <v>#VALUE!</v>
      </c>
      <c r="CR24" s="31" t="e">
        <f>VLOOKUP(CR16,'Extra Payment Schedule'!$BN$5:$BT$125,7,FALSE)</f>
        <v>#VALUE!</v>
      </c>
      <c r="CS24" s="31" t="e">
        <f>VLOOKUP(CS16,'Extra Payment Schedule'!$BN$5:$BT$125,7,FALSE)</f>
        <v>#VALUE!</v>
      </c>
      <c r="CT24" s="31" t="e">
        <f>VLOOKUP(CT16,'Extra Payment Schedule'!$BN$5:$BT$125,7,FALSE)</f>
        <v>#VALUE!</v>
      </c>
      <c r="CU24" s="31" t="e">
        <f>VLOOKUP(CU16,'Extra Payment Schedule'!$BN$5:$BT$125,7,FALSE)</f>
        <v>#VALUE!</v>
      </c>
      <c r="CV24" s="31" t="e">
        <f>VLOOKUP(CV16,'Extra Payment Schedule'!$BN$5:$BT$125,7,FALSE)</f>
        <v>#VALUE!</v>
      </c>
      <c r="CW24" s="31" t="e">
        <f>VLOOKUP(CW16,'Extra Payment Schedule'!$BN$5:$BT$125,7,FALSE)</f>
        <v>#VALUE!</v>
      </c>
      <c r="CX24" s="31" t="e">
        <f>VLOOKUP(CX16,'Extra Payment Schedule'!$BN$5:$BT$125,7,FALSE)</f>
        <v>#VALUE!</v>
      </c>
      <c r="CY24" s="31" t="e">
        <f>VLOOKUP(CY16,'Extra Payment Schedule'!$BN$5:$BT$125,7,FALSE)</f>
        <v>#VALUE!</v>
      </c>
      <c r="CZ24" s="31" t="e">
        <f>VLOOKUP(CZ16,'Extra Payment Schedule'!$BN$5:$BT$125,7,FALSE)</f>
        <v>#VALUE!</v>
      </c>
      <c r="DA24" s="31" t="e">
        <f>VLOOKUP(DA16,'Extra Payment Schedule'!$BN$5:$BT$125,7,FALSE)</f>
        <v>#VALUE!</v>
      </c>
      <c r="DB24" s="31" t="e">
        <f>VLOOKUP(DB16,'Extra Payment Schedule'!$BN$5:$BT$125,7,FALSE)</f>
        <v>#VALUE!</v>
      </c>
      <c r="DC24" s="31" t="e">
        <f>VLOOKUP(DC16,'Extra Payment Schedule'!$BN$5:$BT$125,7,FALSE)</f>
        <v>#VALUE!</v>
      </c>
      <c r="DD24" s="31" t="e">
        <f>VLOOKUP(DD16,'Extra Payment Schedule'!$BN$5:$BT$125,7,FALSE)</f>
        <v>#VALUE!</v>
      </c>
      <c r="DE24" s="31" t="e">
        <f>VLOOKUP(DE16,'Extra Payment Schedule'!$BN$5:$BT$125,7,FALSE)</f>
        <v>#VALUE!</v>
      </c>
      <c r="DF24" s="31" t="e">
        <f>VLOOKUP(DF16,'Extra Payment Schedule'!$BN$5:$BT$125,7,FALSE)</f>
        <v>#VALUE!</v>
      </c>
      <c r="DG24" s="31" t="e">
        <f>VLOOKUP(DG16,'Extra Payment Schedule'!$BN$5:$BT$125,7,FALSE)</f>
        <v>#VALUE!</v>
      </c>
      <c r="DH24" s="31" t="e">
        <f>VLOOKUP(DH16,'Extra Payment Schedule'!$BN$5:$BT$125,7,FALSE)</f>
        <v>#VALUE!</v>
      </c>
      <c r="DI24" s="31" t="e">
        <f>VLOOKUP(DI16,'Extra Payment Schedule'!$BN$5:$BT$125,7,FALSE)</f>
        <v>#VALUE!</v>
      </c>
      <c r="DJ24" s="31" t="e">
        <f>VLOOKUP(DJ16,'Extra Payment Schedule'!$BN$5:$BT$125,7,FALSE)</f>
        <v>#VALUE!</v>
      </c>
      <c r="DK24" s="31" t="e">
        <f>VLOOKUP(DK16,'Extra Payment Schedule'!$BN$5:$BT$125,7,FALSE)</f>
        <v>#VALUE!</v>
      </c>
      <c r="DL24" s="31" t="e">
        <f>VLOOKUP(DL16,'Extra Payment Schedule'!$BN$5:$BT$125,7,FALSE)</f>
        <v>#VALUE!</v>
      </c>
      <c r="DM24" s="31" t="e">
        <f>VLOOKUP(DM16,'Extra Payment Schedule'!$BN$5:$BT$125,7,FALSE)</f>
        <v>#VALUE!</v>
      </c>
      <c r="DN24" s="31" t="e">
        <f>VLOOKUP(DN16,'Extra Payment Schedule'!$BN$5:$BT$125,7,FALSE)</f>
        <v>#VALUE!</v>
      </c>
      <c r="DO24" s="31" t="e">
        <f>VLOOKUP(DO16,'Extra Payment Schedule'!$BN$5:$BT$125,7,FALSE)</f>
        <v>#VALUE!</v>
      </c>
      <c r="DP24" s="31" t="e">
        <f>VLOOKUP(DP16,'Extra Payment Schedule'!$BN$5:$BT$125,7,FALSE)</f>
        <v>#VALUE!</v>
      </c>
      <c r="DQ24" s="31" t="e">
        <f>VLOOKUP(DQ16,'Extra Payment Schedule'!$BN$5:$BT$125,7,FALSE)</f>
        <v>#VALUE!</v>
      </c>
      <c r="DR24" s="31" t="e">
        <f>VLOOKUP(DR16,'Extra Payment Schedule'!$BN$5:$BT$125,7,FALSE)</f>
        <v>#VALUE!</v>
      </c>
      <c r="DS24" s="31" t="e">
        <f>VLOOKUP(DS16,'Extra Payment Schedule'!$BN$5:$BT$125,7,FALSE)</f>
        <v>#VALUE!</v>
      </c>
      <c r="DT24" s="31" t="e">
        <f>VLOOKUP(DT16,'Extra Payment Schedule'!$BN$5:$BT$125,7,FALSE)</f>
        <v>#VALUE!</v>
      </c>
      <c r="DU24" s="31" t="e">
        <f t="shared" si="165"/>
        <v>#N/A</v>
      </c>
      <c r="DY24" s="30">
        <f t="shared" si="172"/>
        <v>8</v>
      </c>
      <c r="DZ24" s="30" t="str">
        <f t="shared" si="166"/>
        <v/>
      </c>
      <c r="EA24" s="31" t="e">
        <f t="shared" si="167"/>
        <v>#N/A</v>
      </c>
      <c r="EB24" s="31" t="e">
        <f t="shared" si="161"/>
        <v>#N/A</v>
      </c>
      <c r="EC24" s="31" t="e">
        <f t="shared" si="162"/>
        <v>#N/A</v>
      </c>
      <c r="ED24" s="31" t="e">
        <f t="shared" ref="ED24:GO24" si="183">EC24-F24</f>
        <v>#N/A</v>
      </c>
      <c r="EE24" s="31" t="e">
        <f t="shared" si="183"/>
        <v>#N/A</v>
      </c>
      <c r="EF24" s="31" t="e">
        <f t="shared" si="183"/>
        <v>#N/A</v>
      </c>
      <c r="EG24" s="31" t="e">
        <f t="shared" si="183"/>
        <v>#N/A</v>
      </c>
      <c r="EH24" s="31" t="e">
        <f t="shared" si="183"/>
        <v>#N/A</v>
      </c>
      <c r="EI24" s="31" t="e">
        <f t="shared" si="183"/>
        <v>#N/A</v>
      </c>
      <c r="EJ24" s="31" t="e">
        <f t="shared" si="183"/>
        <v>#N/A</v>
      </c>
      <c r="EK24" s="31" t="e">
        <f t="shared" si="183"/>
        <v>#N/A</v>
      </c>
      <c r="EL24" s="31" t="e">
        <f t="shared" si="183"/>
        <v>#N/A</v>
      </c>
      <c r="EM24" s="31" t="e">
        <f t="shared" si="183"/>
        <v>#N/A</v>
      </c>
      <c r="EN24" s="31" t="e">
        <f t="shared" si="183"/>
        <v>#N/A</v>
      </c>
      <c r="EO24" s="31" t="e">
        <f t="shared" si="183"/>
        <v>#N/A</v>
      </c>
      <c r="EP24" s="31" t="e">
        <f t="shared" si="183"/>
        <v>#N/A</v>
      </c>
      <c r="EQ24" s="31" t="e">
        <f t="shared" si="183"/>
        <v>#N/A</v>
      </c>
      <c r="ER24" s="31" t="e">
        <f t="shared" si="183"/>
        <v>#N/A</v>
      </c>
      <c r="ES24" s="31" t="e">
        <f t="shared" si="183"/>
        <v>#N/A</v>
      </c>
      <c r="ET24" s="31" t="e">
        <f t="shared" si="183"/>
        <v>#N/A</v>
      </c>
      <c r="EU24" s="31" t="e">
        <f t="shared" si="183"/>
        <v>#N/A</v>
      </c>
      <c r="EV24" s="31" t="e">
        <f t="shared" si="183"/>
        <v>#N/A</v>
      </c>
      <c r="EW24" s="31" t="e">
        <f t="shared" si="183"/>
        <v>#N/A</v>
      </c>
      <c r="EX24" s="31" t="e">
        <f t="shared" si="183"/>
        <v>#N/A</v>
      </c>
      <c r="EY24" s="31" t="e">
        <f t="shared" si="183"/>
        <v>#N/A</v>
      </c>
      <c r="EZ24" s="31" t="e">
        <f t="shared" si="183"/>
        <v>#N/A</v>
      </c>
      <c r="FA24" s="31" t="e">
        <f t="shared" si="183"/>
        <v>#N/A</v>
      </c>
      <c r="FB24" s="31" t="e">
        <f t="shared" si="183"/>
        <v>#N/A</v>
      </c>
      <c r="FC24" s="31" t="e">
        <f t="shared" si="183"/>
        <v>#N/A</v>
      </c>
      <c r="FD24" s="31" t="e">
        <f t="shared" si="183"/>
        <v>#N/A</v>
      </c>
      <c r="FE24" s="31" t="e">
        <f t="shared" si="183"/>
        <v>#N/A</v>
      </c>
      <c r="FF24" s="31" t="e">
        <f t="shared" si="183"/>
        <v>#N/A</v>
      </c>
      <c r="FG24" s="31" t="e">
        <f t="shared" si="183"/>
        <v>#N/A</v>
      </c>
      <c r="FH24" s="31" t="e">
        <f t="shared" si="183"/>
        <v>#N/A</v>
      </c>
      <c r="FI24" s="31" t="e">
        <f t="shared" si="183"/>
        <v>#N/A</v>
      </c>
      <c r="FJ24" s="31" t="e">
        <f t="shared" si="183"/>
        <v>#N/A</v>
      </c>
      <c r="FK24" s="31" t="e">
        <f t="shared" si="183"/>
        <v>#N/A</v>
      </c>
      <c r="FL24" s="31" t="e">
        <f t="shared" si="183"/>
        <v>#N/A</v>
      </c>
      <c r="FM24" s="31" t="e">
        <f t="shared" si="183"/>
        <v>#N/A</v>
      </c>
      <c r="FN24" s="31" t="e">
        <f t="shared" si="183"/>
        <v>#N/A</v>
      </c>
      <c r="FO24" s="31" t="e">
        <f t="shared" si="183"/>
        <v>#N/A</v>
      </c>
      <c r="FP24" s="31" t="e">
        <f t="shared" si="183"/>
        <v>#N/A</v>
      </c>
      <c r="FQ24" s="31" t="e">
        <f t="shared" si="183"/>
        <v>#N/A</v>
      </c>
      <c r="FR24" s="31" t="e">
        <f t="shared" si="183"/>
        <v>#N/A</v>
      </c>
      <c r="FS24" s="31" t="e">
        <f t="shared" si="183"/>
        <v>#N/A</v>
      </c>
      <c r="FT24" s="31" t="e">
        <f t="shared" si="183"/>
        <v>#N/A</v>
      </c>
      <c r="FU24" s="31" t="e">
        <f t="shared" si="183"/>
        <v>#N/A</v>
      </c>
      <c r="FV24" s="31" t="e">
        <f t="shared" si="183"/>
        <v>#N/A</v>
      </c>
      <c r="FW24" s="31" t="e">
        <f t="shared" si="183"/>
        <v>#N/A</v>
      </c>
      <c r="FX24" s="31" t="e">
        <f t="shared" si="183"/>
        <v>#N/A</v>
      </c>
      <c r="FY24" s="31" t="e">
        <f t="shared" si="183"/>
        <v>#N/A</v>
      </c>
      <c r="FZ24" s="31" t="e">
        <f t="shared" si="183"/>
        <v>#N/A</v>
      </c>
      <c r="GA24" s="31" t="e">
        <f t="shared" si="183"/>
        <v>#N/A</v>
      </c>
      <c r="GB24" s="31" t="e">
        <f t="shared" si="183"/>
        <v>#N/A</v>
      </c>
      <c r="GC24" s="31" t="e">
        <f t="shared" si="183"/>
        <v>#N/A</v>
      </c>
      <c r="GD24" s="31" t="e">
        <f t="shared" si="183"/>
        <v>#N/A</v>
      </c>
      <c r="GE24" s="31" t="e">
        <f t="shared" si="183"/>
        <v>#N/A</v>
      </c>
      <c r="GF24" s="31" t="e">
        <f t="shared" si="183"/>
        <v>#N/A</v>
      </c>
      <c r="GG24" s="31" t="e">
        <f t="shared" si="183"/>
        <v>#N/A</v>
      </c>
      <c r="GH24" s="31" t="e">
        <f t="shared" si="183"/>
        <v>#N/A</v>
      </c>
      <c r="GI24" s="31" t="e">
        <f t="shared" si="183"/>
        <v>#N/A</v>
      </c>
      <c r="GJ24" s="31" t="e">
        <f t="shared" si="183"/>
        <v>#N/A</v>
      </c>
      <c r="GK24" s="31" t="e">
        <f t="shared" si="183"/>
        <v>#N/A</v>
      </c>
      <c r="GL24" s="31" t="e">
        <f t="shared" si="183"/>
        <v>#N/A</v>
      </c>
      <c r="GM24" s="31" t="e">
        <f t="shared" si="183"/>
        <v>#N/A</v>
      </c>
      <c r="GN24" s="31" t="e">
        <f t="shared" si="183"/>
        <v>#N/A</v>
      </c>
      <c r="GO24" s="31" t="e">
        <f t="shared" si="183"/>
        <v>#N/A</v>
      </c>
      <c r="GP24" s="31" t="e">
        <f t="shared" ref="GP24:IQ24" si="184">GO24-BR24</f>
        <v>#N/A</v>
      </c>
      <c r="GQ24" s="31" t="e">
        <f t="shared" si="184"/>
        <v>#N/A</v>
      </c>
      <c r="GR24" s="31" t="e">
        <f t="shared" si="184"/>
        <v>#N/A</v>
      </c>
      <c r="GS24" s="31" t="e">
        <f t="shared" si="184"/>
        <v>#N/A</v>
      </c>
      <c r="GT24" s="31" t="e">
        <f t="shared" si="184"/>
        <v>#N/A</v>
      </c>
      <c r="GU24" s="31" t="e">
        <f t="shared" si="184"/>
        <v>#N/A</v>
      </c>
      <c r="GV24" s="31" t="e">
        <f t="shared" si="184"/>
        <v>#N/A</v>
      </c>
      <c r="GW24" s="31" t="e">
        <f t="shared" si="184"/>
        <v>#N/A</v>
      </c>
      <c r="GX24" s="31" t="e">
        <f t="shared" si="184"/>
        <v>#N/A</v>
      </c>
      <c r="GY24" s="31" t="e">
        <f t="shared" si="184"/>
        <v>#N/A</v>
      </c>
      <c r="GZ24" s="31" t="e">
        <f t="shared" si="184"/>
        <v>#N/A</v>
      </c>
      <c r="HA24" s="31" t="e">
        <f t="shared" si="184"/>
        <v>#N/A</v>
      </c>
      <c r="HB24" s="31" t="e">
        <f t="shared" si="184"/>
        <v>#N/A</v>
      </c>
      <c r="HC24" s="31" t="e">
        <f t="shared" si="184"/>
        <v>#N/A</v>
      </c>
      <c r="HD24" s="31" t="e">
        <f t="shared" si="184"/>
        <v>#N/A</v>
      </c>
      <c r="HE24" s="31" t="e">
        <f t="shared" si="184"/>
        <v>#N/A</v>
      </c>
      <c r="HF24" s="31" t="e">
        <f t="shared" si="184"/>
        <v>#N/A</v>
      </c>
      <c r="HG24" s="31" t="e">
        <f t="shared" si="184"/>
        <v>#N/A</v>
      </c>
      <c r="HH24" s="31" t="e">
        <f t="shared" si="184"/>
        <v>#N/A</v>
      </c>
      <c r="HI24" s="31" t="e">
        <f t="shared" si="184"/>
        <v>#N/A</v>
      </c>
      <c r="HJ24" s="31" t="e">
        <f t="shared" si="184"/>
        <v>#N/A</v>
      </c>
      <c r="HK24" s="31" t="e">
        <f t="shared" si="184"/>
        <v>#N/A</v>
      </c>
      <c r="HL24" s="31" t="e">
        <f t="shared" si="184"/>
        <v>#N/A</v>
      </c>
      <c r="HM24" s="31" t="e">
        <f t="shared" si="184"/>
        <v>#N/A</v>
      </c>
      <c r="HN24" s="31" t="e">
        <f t="shared" si="184"/>
        <v>#N/A</v>
      </c>
      <c r="HO24" s="31" t="e">
        <f t="shared" si="184"/>
        <v>#N/A</v>
      </c>
      <c r="HP24" s="31" t="e">
        <f t="shared" si="184"/>
        <v>#N/A</v>
      </c>
      <c r="HQ24" s="31" t="e">
        <f t="shared" si="184"/>
        <v>#N/A</v>
      </c>
      <c r="HR24" s="31" t="e">
        <f t="shared" si="184"/>
        <v>#N/A</v>
      </c>
      <c r="HS24" s="31" t="e">
        <f t="shared" si="184"/>
        <v>#N/A</v>
      </c>
      <c r="HT24" s="31" t="e">
        <f t="shared" si="184"/>
        <v>#N/A</v>
      </c>
      <c r="HU24" s="31" t="e">
        <f t="shared" si="184"/>
        <v>#N/A</v>
      </c>
      <c r="HV24" s="31" t="e">
        <f t="shared" si="184"/>
        <v>#N/A</v>
      </c>
      <c r="HW24" s="31" t="e">
        <f t="shared" si="184"/>
        <v>#N/A</v>
      </c>
      <c r="HX24" s="31" t="e">
        <f t="shared" si="184"/>
        <v>#N/A</v>
      </c>
      <c r="HY24" s="31" t="e">
        <f t="shared" si="184"/>
        <v>#N/A</v>
      </c>
      <c r="HZ24" s="31" t="e">
        <f t="shared" si="184"/>
        <v>#N/A</v>
      </c>
      <c r="IA24" s="31" t="e">
        <f t="shared" si="184"/>
        <v>#N/A</v>
      </c>
      <c r="IB24" s="31" t="e">
        <f t="shared" si="184"/>
        <v>#N/A</v>
      </c>
      <c r="IC24" s="31" t="e">
        <f t="shared" si="184"/>
        <v>#N/A</v>
      </c>
      <c r="ID24" s="31" t="e">
        <f t="shared" si="184"/>
        <v>#N/A</v>
      </c>
      <c r="IE24" s="31" t="e">
        <f t="shared" si="184"/>
        <v>#N/A</v>
      </c>
      <c r="IF24" s="31" t="e">
        <f t="shared" si="184"/>
        <v>#N/A</v>
      </c>
      <c r="IG24" s="31" t="e">
        <f t="shared" si="184"/>
        <v>#N/A</v>
      </c>
      <c r="IH24" s="31" t="e">
        <f t="shared" si="184"/>
        <v>#N/A</v>
      </c>
      <c r="II24" s="31" t="e">
        <f t="shared" si="184"/>
        <v>#N/A</v>
      </c>
      <c r="IJ24" s="31" t="e">
        <f t="shared" si="184"/>
        <v>#N/A</v>
      </c>
      <c r="IK24" s="31" t="e">
        <f t="shared" si="184"/>
        <v>#N/A</v>
      </c>
      <c r="IL24" s="31" t="e">
        <f t="shared" si="184"/>
        <v>#N/A</v>
      </c>
      <c r="IM24" s="31" t="e">
        <f t="shared" si="184"/>
        <v>#N/A</v>
      </c>
      <c r="IN24" s="31" t="e">
        <f t="shared" si="184"/>
        <v>#N/A</v>
      </c>
      <c r="IO24" s="31" t="e">
        <f t="shared" si="184"/>
        <v>#N/A</v>
      </c>
      <c r="IP24" s="31" t="e">
        <f t="shared" si="184"/>
        <v>#N/A</v>
      </c>
      <c r="IQ24" s="31" t="e">
        <f t="shared" si="184"/>
        <v>#N/A</v>
      </c>
      <c r="IR24" s="31" t="e">
        <f t="shared" si="170"/>
        <v>#N/A</v>
      </c>
    </row>
    <row r="25" spans="2:252" ht="20" customHeight="1" thickBot="1" x14ac:dyDescent="0.25">
      <c r="B25" s="30">
        <f t="shared" si="171"/>
        <v>9</v>
      </c>
      <c r="C25" s="30" t="str">
        <f>Summary!AI11</f>
        <v/>
      </c>
      <c r="D25" s="31" t="e">
        <f>VLOOKUP(C25,Summary!$B$2:$C$12,2,FALSE)</f>
        <v>#N/A</v>
      </c>
      <c r="E25" s="31">
        <f>VLOOKUP(E16,'Extra Payment Schedule'!$BW$5:$CC$125,7,FALSE)</f>
        <v>0</v>
      </c>
      <c r="F25" s="31">
        <f>VLOOKUP(F16,'Extra Payment Schedule'!$BW$5:$CC$125,7,FALSE)</f>
        <v>0</v>
      </c>
      <c r="G25" s="31">
        <f>VLOOKUP(G16,'Extra Payment Schedule'!$BW$5:$CC$125,7,FALSE)</f>
        <v>0</v>
      </c>
      <c r="H25" s="31">
        <f>VLOOKUP(H16,'Extra Payment Schedule'!$BW$5:$CC$125,7,FALSE)</f>
        <v>0</v>
      </c>
      <c r="I25" s="31">
        <f>VLOOKUP(I16,'Extra Payment Schedule'!$BW$5:$CC$125,7,FALSE)</f>
        <v>0</v>
      </c>
      <c r="J25" s="31">
        <f>VLOOKUP(J16,'Extra Payment Schedule'!$BW$5:$CC$125,7,FALSE)</f>
        <v>0</v>
      </c>
      <c r="K25" s="31">
        <f>VLOOKUP(K16,'Extra Payment Schedule'!$BW$5:$CC$125,7,FALSE)</f>
        <v>0</v>
      </c>
      <c r="L25" s="31">
        <f>VLOOKUP(L16,'Extra Payment Schedule'!$BW$5:$CC$125,7,FALSE)</f>
        <v>0</v>
      </c>
      <c r="M25" s="31">
        <f>VLOOKUP(M16,'Extra Payment Schedule'!$BW$5:$CC$125,7,FALSE)</f>
        <v>0</v>
      </c>
      <c r="N25" s="31">
        <f>VLOOKUP(N16,'Extra Payment Schedule'!$BW$5:$CC$125,7,FALSE)</f>
        <v>0</v>
      </c>
      <c r="O25" s="31">
        <f>VLOOKUP(O16,'Extra Payment Schedule'!$BW$5:$CC$125,7,FALSE)</f>
        <v>0</v>
      </c>
      <c r="P25" s="31">
        <f>VLOOKUP(P16,'Extra Payment Schedule'!$BW$5:$CC$125,7,FALSE)</f>
        <v>0</v>
      </c>
      <c r="Q25" s="31">
        <f>VLOOKUP(Q16,'Extra Payment Schedule'!$BW$5:$CC$125,7,FALSE)</f>
        <v>0</v>
      </c>
      <c r="R25" s="31">
        <f>VLOOKUP(R16,'Extra Payment Schedule'!$BW$5:$CC$125,7,FALSE)</f>
        <v>0</v>
      </c>
      <c r="S25" s="31">
        <f>VLOOKUP(S16,'Extra Payment Schedule'!$BW$5:$CC$125,7,FALSE)</f>
        <v>0</v>
      </c>
      <c r="T25" s="31">
        <f>VLOOKUP(T16,'Extra Payment Schedule'!$BW$5:$CC$125,7,FALSE)</f>
        <v>0</v>
      </c>
      <c r="U25" s="31">
        <f>VLOOKUP(U16,'Extra Payment Schedule'!$BW$5:$CC$125,7,FALSE)</f>
        <v>0</v>
      </c>
      <c r="V25" s="31">
        <f>VLOOKUP(V16,'Extra Payment Schedule'!$BW$5:$CC$125,7,FALSE)</f>
        <v>0</v>
      </c>
      <c r="W25" s="31">
        <f>VLOOKUP(W16,'Extra Payment Schedule'!$BW$5:$CC$125,7,FALSE)</f>
        <v>0</v>
      </c>
      <c r="X25" s="31">
        <f>VLOOKUP(X16,'Extra Payment Schedule'!$BW$5:$CC$125,7,FALSE)</f>
        <v>0</v>
      </c>
      <c r="Y25" s="31">
        <f>VLOOKUP(Y16,'Extra Payment Schedule'!$BW$5:$CC$125,7,FALSE)</f>
        <v>0</v>
      </c>
      <c r="Z25" s="31">
        <f>VLOOKUP(Z16,'Extra Payment Schedule'!$BW$5:$CC$125,7,FALSE)</f>
        <v>0</v>
      </c>
      <c r="AA25" s="31">
        <f>VLOOKUP(AA16,'Extra Payment Schedule'!$BW$5:$CC$125,7,FALSE)</f>
        <v>0</v>
      </c>
      <c r="AB25" s="31">
        <f>VLOOKUP(AB16,'Extra Payment Schedule'!$BW$5:$CC$125,7,FALSE)</f>
        <v>0</v>
      </c>
      <c r="AC25" s="31">
        <f>VLOOKUP(AC16,'Extra Payment Schedule'!$BW$5:$CC$125,7,FALSE)</f>
        <v>0</v>
      </c>
      <c r="AD25" s="31">
        <f>VLOOKUP(AD16,'Extra Payment Schedule'!$BW$5:$CC$125,7,FALSE)</f>
        <v>0</v>
      </c>
      <c r="AE25" s="31">
        <f>VLOOKUP(AE16,'Extra Payment Schedule'!$BW$5:$CC$125,7,FALSE)</f>
        <v>0</v>
      </c>
      <c r="AF25" s="31">
        <f>VLOOKUP(AF16,'Extra Payment Schedule'!$BW$5:$CC$125,7,FALSE)</f>
        <v>0</v>
      </c>
      <c r="AG25" s="31">
        <f>VLOOKUP(AG16,'Extra Payment Schedule'!$BW$5:$CC$125,7,FALSE)</f>
        <v>0</v>
      </c>
      <c r="AH25" s="31">
        <f>VLOOKUP(AH16,'Extra Payment Schedule'!$BW$5:$CC$125,7,FALSE)</f>
        <v>0</v>
      </c>
      <c r="AI25" s="31">
        <f>VLOOKUP(AI16,'Extra Payment Schedule'!$BW$5:$CC$125,7,FALSE)</f>
        <v>0</v>
      </c>
      <c r="AJ25" s="31">
        <f>VLOOKUP(AJ16,'Extra Payment Schedule'!$BW$5:$CC$125,7,FALSE)</f>
        <v>0</v>
      </c>
      <c r="AK25" s="31">
        <f>VLOOKUP(AK16,'Extra Payment Schedule'!$BW$5:$CC$125,7,FALSE)</f>
        <v>0</v>
      </c>
      <c r="AL25" s="31">
        <f>VLOOKUP(AL16,'Extra Payment Schedule'!$BW$5:$CC$125,7,FALSE)</f>
        <v>0</v>
      </c>
      <c r="AM25" s="31">
        <f>VLOOKUP(AM16,'Extra Payment Schedule'!$BW$5:$CC$125,7,FALSE)</f>
        <v>0</v>
      </c>
      <c r="AN25" s="31">
        <f>VLOOKUP(AN16,'Extra Payment Schedule'!$BW$5:$CC$125,7,FALSE)</f>
        <v>0</v>
      </c>
      <c r="AO25" s="31">
        <f>VLOOKUP(AO16,'Extra Payment Schedule'!$BW$5:$CC$125,7,FALSE)</f>
        <v>0</v>
      </c>
      <c r="AP25" s="31">
        <f>VLOOKUP(AP16,'Extra Payment Schedule'!$BW$5:$CC$125,7,FALSE)</f>
        <v>0</v>
      </c>
      <c r="AQ25" s="31">
        <f>VLOOKUP(AQ16,'Extra Payment Schedule'!$BW$5:$CC$125,7,FALSE)</f>
        <v>0</v>
      </c>
      <c r="AR25" s="31">
        <f>VLOOKUP(AR16,'Extra Payment Schedule'!$BW$5:$CC$125,7,FALSE)</f>
        <v>0</v>
      </c>
      <c r="AS25" s="31">
        <f>VLOOKUP(AS16,'Extra Payment Schedule'!$BW$5:$CC$125,7,FALSE)</f>
        <v>0</v>
      </c>
      <c r="AT25" s="31">
        <f>VLOOKUP(AT16,'Extra Payment Schedule'!$BW$5:$CC$125,7,FALSE)</f>
        <v>0</v>
      </c>
      <c r="AU25" s="31">
        <f>VLOOKUP(AU16,'Extra Payment Schedule'!$BW$5:$CC$125,7,FALSE)</f>
        <v>0</v>
      </c>
      <c r="AV25" s="31" t="e">
        <f>VLOOKUP(AV16,'Extra Payment Schedule'!$BW$5:$CC$125,7,FALSE)</f>
        <v>#VALUE!</v>
      </c>
      <c r="AW25" s="31" t="e">
        <f>VLOOKUP(AW16,'Extra Payment Schedule'!$BW$5:$CC$125,7,FALSE)</f>
        <v>#VALUE!</v>
      </c>
      <c r="AX25" s="31" t="e">
        <f>VLOOKUP(AX16,'Extra Payment Schedule'!$BW$5:$CC$125,7,FALSE)</f>
        <v>#VALUE!</v>
      </c>
      <c r="AY25" s="31" t="e">
        <f>VLOOKUP(AY16,'Extra Payment Schedule'!$BW$5:$CC$125,7,FALSE)</f>
        <v>#VALUE!</v>
      </c>
      <c r="AZ25" s="31" t="e">
        <f>VLOOKUP(AZ16,'Extra Payment Schedule'!$BW$5:$CC$125,7,FALSE)</f>
        <v>#VALUE!</v>
      </c>
      <c r="BA25" s="31" t="e">
        <f>VLOOKUP(BA16,'Extra Payment Schedule'!$BW$5:$CC$125,7,FALSE)</f>
        <v>#VALUE!</v>
      </c>
      <c r="BB25" s="31" t="e">
        <f>VLOOKUP(BB16,'Extra Payment Schedule'!$BW$5:$CC$125,7,FALSE)</f>
        <v>#VALUE!</v>
      </c>
      <c r="BC25" s="31" t="e">
        <f>VLOOKUP(BC16,'Extra Payment Schedule'!$BW$5:$CC$125,7,FALSE)</f>
        <v>#VALUE!</v>
      </c>
      <c r="BD25" s="31" t="e">
        <f>VLOOKUP(BD16,'Extra Payment Schedule'!$BW$5:$CC$125,7,FALSE)</f>
        <v>#VALUE!</v>
      </c>
      <c r="BE25" s="31" t="e">
        <f>VLOOKUP(BE16,'Extra Payment Schedule'!$BW$5:$CC$125,7,FALSE)</f>
        <v>#VALUE!</v>
      </c>
      <c r="BF25" s="31" t="e">
        <f>VLOOKUP(BF16,'Extra Payment Schedule'!$BW$5:$CC$125,7,FALSE)</f>
        <v>#VALUE!</v>
      </c>
      <c r="BG25" s="31" t="e">
        <f>VLOOKUP(BG16,'Extra Payment Schedule'!$BW$5:$CC$125,7,FALSE)</f>
        <v>#VALUE!</v>
      </c>
      <c r="BH25" s="31" t="e">
        <f>VLOOKUP(BH16,'Extra Payment Schedule'!$BW$5:$CC$125,7,FALSE)</f>
        <v>#VALUE!</v>
      </c>
      <c r="BI25" s="31" t="e">
        <f>VLOOKUP(BI16,'Extra Payment Schedule'!$BW$5:$CC$125,7,FALSE)</f>
        <v>#VALUE!</v>
      </c>
      <c r="BJ25" s="31" t="e">
        <f>VLOOKUP(BJ16,'Extra Payment Schedule'!$BW$5:$CC$125,7,FALSE)</f>
        <v>#VALUE!</v>
      </c>
      <c r="BK25" s="31" t="e">
        <f>VLOOKUP(BK16,'Extra Payment Schedule'!$BW$5:$CC$125,7,FALSE)</f>
        <v>#VALUE!</v>
      </c>
      <c r="BL25" s="31" t="e">
        <f>VLOOKUP(BL16,'Extra Payment Schedule'!$BW$5:$CC$125,7,FALSE)</f>
        <v>#VALUE!</v>
      </c>
      <c r="BM25" s="31" t="e">
        <f>VLOOKUP(BM16,'Extra Payment Schedule'!$BW$5:$CC$125,7,FALSE)</f>
        <v>#VALUE!</v>
      </c>
      <c r="BN25" s="31" t="e">
        <f>VLOOKUP(BN16,'Extra Payment Schedule'!$BW$5:$CC$125,7,FALSE)</f>
        <v>#VALUE!</v>
      </c>
      <c r="BO25" s="31" t="e">
        <f>VLOOKUP(BO16,'Extra Payment Schedule'!$BW$5:$CC$125,7,FALSE)</f>
        <v>#VALUE!</v>
      </c>
      <c r="BP25" s="31" t="e">
        <f>VLOOKUP(BP16,'Extra Payment Schedule'!$BW$5:$CC$125,7,FALSE)</f>
        <v>#VALUE!</v>
      </c>
      <c r="BQ25" s="31" t="e">
        <f>VLOOKUP(BQ16,'Extra Payment Schedule'!$BW$5:$CC$125,7,FALSE)</f>
        <v>#VALUE!</v>
      </c>
      <c r="BR25" s="31" t="e">
        <f>VLOOKUP(BR16,'Extra Payment Schedule'!$BW$5:$CC$125,7,FALSE)</f>
        <v>#VALUE!</v>
      </c>
      <c r="BS25" s="31" t="e">
        <f>VLOOKUP(BS16,'Extra Payment Schedule'!$BW$5:$CC$125,7,FALSE)</f>
        <v>#VALUE!</v>
      </c>
      <c r="BT25" s="31" t="e">
        <f>VLOOKUP(BT16,'Extra Payment Schedule'!$BW$5:$CC$125,7,FALSE)</f>
        <v>#VALUE!</v>
      </c>
      <c r="BU25" s="31" t="e">
        <f>VLOOKUP(BU16,'Extra Payment Schedule'!$BW$5:$CC$125,7,FALSE)</f>
        <v>#VALUE!</v>
      </c>
      <c r="BV25" s="31" t="e">
        <f>VLOOKUP(BV16,'Extra Payment Schedule'!$BW$5:$CC$125,7,FALSE)</f>
        <v>#VALUE!</v>
      </c>
      <c r="BW25" s="31" t="e">
        <f>VLOOKUP(BW16,'Extra Payment Schedule'!$BW$5:$CC$125,7,FALSE)</f>
        <v>#VALUE!</v>
      </c>
      <c r="BX25" s="31" t="e">
        <f>VLOOKUP(BX16,'Extra Payment Schedule'!$BW$5:$CC$125,7,FALSE)</f>
        <v>#VALUE!</v>
      </c>
      <c r="BY25" s="31" t="e">
        <f>VLOOKUP(BY16,'Extra Payment Schedule'!$BW$5:$CC$125,7,FALSE)</f>
        <v>#VALUE!</v>
      </c>
      <c r="BZ25" s="31" t="e">
        <f>VLOOKUP(BZ16,'Extra Payment Schedule'!$BW$5:$CC$125,7,FALSE)</f>
        <v>#VALUE!</v>
      </c>
      <c r="CA25" s="31" t="e">
        <f>VLOOKUP(CA16,'Extra Payment Schedule'!$BW$5:$CC$125,7,FALSE)</f>
        <v>#VALUE!</v>
      </c>
      <c r="CB25" s="31" t="e">
        <f>VLOOKUP(CB16,'Extra Payment Schedule'!$BW$5:$CC$125,7,FALSE)</f>
        <v>#VALUE!</v>
      </c>
      <c r="CC25" s="31" t="e">
        <f>VLOOKUP(CC16,'Extra Payment Schedule'!$BW$5:$CC$125,7,FALSE)</f>
        <v>#VALUE!</v>
      </c>
      <c r="CD25" s="31" t="e">
        <f>VLOOKUP(CD16,'Extra Payment Schedule'!$BW$5:$CC$125,7,FALSE)</f>
        <v>#VALUE!</v>
      </c>
      <c r="CE25" s="31" t="e">
        <f>VLOOKUP(CE16,'Extra Payment Schedule'!$BW$5:$CC$125,7,FALSE)</f>
        <v>#VALUE!</v>
      </c>
      <c r="CF25" s="31" t="e">
        <f>VLOOKUP(CF16,'Extra Payment Schedule'!$BW$5:$CC$125,7,FALSE)</f>
        <v>#VALUE!</v>
      </c>
      <c r="CG25" s="31" t="e">
        <f>VLOOKUP(CG16,'Extra Payment Schedule'!$BW$5:$CC$125,7,FALSE)</f>
        <v>#VALUE!</v>
      </c>
      <c r="CH25" s="31" t="e">
        <f>VLOOKUP(CH16,'Extra Payment Schedule'!$BW$5:$CC$125,7,FALSE)</f>
        <v>#VALUE!</v>
      </c>
      <c r="CI25" s="31" t="e">
        <f>VLOOKUP(CI16,'Extra Payment Schedule'!$BW$5:$CC$125,7,FALSE)</f>
        <v>#VALUE!</v>
      </c>
      <c r="CJ25" s="31" t="e">
        <f>VLOOKUP(CJ16,'Extra Payment Schedule'!$BW$5:$CC$125,7,FALSE)</f>
        <v>#VALUE!</v>
      </c>
      <c r="CK25" s="31" t="e">
        <f>VLOOKUP(CK16,'Extra Payment Schedule'!$BW$5:$CC$125,7,FALSE)</f>
        <v>#VALUE!</v>
      </c>
      <c r="CL25" s="31" t="e">
        <f>VLOOKUP(CL16,'Extra Payment Schedule'!$BW$5:$CC$125,7,FALSE)</f>
        <v>#VALUE!</v>
      </c>
      <c r="CM25" s="31" t="e">
        <f>VLOOKUP(CM16,'Extra Payment Schedule'!$BW$5:$CC$125,7,FALSE)</f>
        <v>#VALUE!</v>
      </c>
      <c r="CN25" s="31" t="e">
        <f>VLOOKUP(CN16,'Extra Payment Schedule'!$BW$5:$CC$125,7,FALSE)</f>
        <v>#VALUE!</v>
      </c>
      <c r="CO25" s="31" t="e">
        <f>VLOOKUP(CO16,'Extra Payment Schedule'!$BW$5:$CC$125,7,FALSE)</f>
        <v>#VALUE!</v>
      </c>
      <c r="CP25" s="31" t="e">
        <f>VLOOKUP(CP16,'Extra Payment Schedule'!$BW$5:$CC$125,7,FALSE)</f>
        <v>#VALUE!</v>
      </c>
      <c r="CQ25" s="31" t="e">
        <f>VLOOKUP(CQ16,'Extra Payment Schedule'!$BW$5:$CC$125,7,FALSE)</f>
        <v>#VALUE!</v>
      </c>
      <c r="CR25" s="31" t="e">
        <f>VLOOKUP(CR16,'Extra Payment Schedule'!$BW$5:$CC$125,7,FALSE)</f>
        <v>#VALUE!</v>
      </c>
      <c r="CS25" s="31" t="e">
        <f>VLOOKUP(CS16,'Extra Payment Schedule'!$BW$5:$CC$125,7,FALSE)</f>
        <v>#VALUE!</v>
      </c>
      <c r="CT25" s="31" t="e">
        <f>VLOOKUP(CT16,'Extra Payment Schedule'!$BW$5:$CC$125,7,FALSE)</f>
        <v>#VALUE!</v>
      </c>
      <c r="CU25" s="31" t="e">
        <f>VLOOKUP(CU16,'Extra Payment Schedule'!$BW$5:$CC$125,7,FALSE)</f>
        <v>#VALUE!</v>
      </c>
      <c r="CV25" s="31" t="e">
        <f>VLOOKUP(CV16,'Extra Payment Schedule'!$BW$5:$CC$125,7,FALSE)</f>
        <v>#VALUE!</v>
      </c>
      <c r="CW25" s="31" t="e">
        <f>VLOOKUP(CW16,'Extra Payment Schedule'!$BW$5:$CC$125,7,FALSE)</f>
        <v>#VALUE!</v>
      </c>
      <c r="CX25" s="31" t="e">
        <f>VLOOKUP(CX16,'Extra Payment Schedule'!$BW$5:$CC$125,7,FALSE)</f>
        <v>#VALUE!</v>
      </c>
      <c r="CY25" s="31" t="e">
        <f>VLOOKUP(CY16,'Extra Payment Schedule'!$BW$5:$CC$125,7,FALSE)</f>
        <v>#VALUE!</v>
      </c>
      <c r="CZ25" s="31" t="e">
        <f>VLOOKUP(CZ16,'Extra Payment Schedule'!$BW$5:$CC$125,7,FALSE)</f>
        <v>#VALUE!</v>
      </c>
      <c r="DA25" s="31" t="e">
        <f>VLOOKUP(DA16,'Extra Payment Schedule'!$BW$5:$CC$125,7,FALSE)</f>
        <v>#VALUE!</v>
      </c>
      <c r="DB25" s="31" t="e">
        <f>VLOOKUP(DB16,'Extra Payment Schedule'!$BW$5:$CC$125,7,FALSE)</f>
        <v>#VALUE!</v>
      </c>
      <c r="DC25" s="31" t="e">
        <f>VLOOKUP(DC16,'Extra Payment Schedule'!$BW$5:$CC$125,7,FALSE)</f>
        <v>#VALUE!</v>
      </c>
      <c r="DD25" s="31" t="e">
        <f>VLOOKUP(DD16,'Extra Payment Schedule'!$BW$5:$CC$125,7,FALSE)</f>
        <v>#VALUE!</v>
      </c>
      <c r="DE25" s="31" t="e">
        <f>VLOOKUP(DE16,'Extra Payment Schedule'!$BW$5:$CC$125,7,FALSE)</f>
        <v>#VALUE!</v>
      </c>
      <c r="DF25" s="31" t="e">
        <f>VLOOKUP(DF16,'Extra Payment Schedule'!$BW$5:$CC$125,7,FALSE)</f>
        <v>#VALUE!</v>
      </c>
      <c r="DG25" s="31" t="e">
        <f>VLOOKUP(DG16,'Extra Payment Schedule'!$BW$5:$CC$125,7,FALSE)</f>
        <v>#VALUE!</v>
      </c>
      <c r="DH25" s="31" t="e">
        <f>VLOOKUP(DH16,'Extra Payment Schedule'!$BW$5:$CC$125,7,FALSE)</f>
        <v>#VALUE!</v>
      </c>
      <c r="DI25" s="31" t="e">
        <f>VLOOKUP(DI16,'Extra Payment Schedule'!$BW$5:$CC$125,7,FALSE)</f>
        <v>#VALUE!</v>
      </c>
      <c r="DJ25" s="31" t="e">
        <f>VLOOKUP(DJ16,'Extra Payment Schedule'!$BW$5:$CC$125,7,FALSE)</f>
        <v>#VALUE!</v>
      </c>
      <c r="DK25" s="31" t="e">
        <f>VLOOKUP(DK16,'Extra Payment Schedule'!$BW$5:$CC$125,7,FALSE)</f>
        <v>#VALUE!</v>
      </c>
      <c r="DL25" s="31" t="e">
        <f>VLOOKUP(DL16,'Extra Payment Schedule'!$BW$5:$CC$125,7,FALSE)</f>
        <v>#VALUE!</v>
      </c>
      <c r="DM25" s="31" t="e">
        <f>VLOOKUP(DM16,'Extra Payment Schedule'!$BW$5:$CC$125,7,FALSE)</f>
        <v>#VALUE!</v>
      </c>
      <c r="DN25" s="31" t="e">
        <f>VLOOKUP(DN16,'Extra Payment Schedule'!$BW$5:$CC$125,7,FALSE)</f>
        <v>#VALUE!</v>
      </c>
      <c r="DO25" s="31" t="e">
        <f>VLOOKUP(DO16,'Extra Payment Schedule'!$BW$5:$CC$125,7,FALSE)</f>
        <v>#VALUE!</v>
      </c>
      <c r="DP25" s="31" t="e">
        <f>VLOOKUP(DP16,'Extra Payment Schedule'!$BW$5:$CC$125,7,FALSE)</f>
        <v>#VALUE!</v>
      </c>
      <c r="DQ25" s="31" t="e">
        <f>VLOOKUP(DQ16,'Extra Payment Schedule'!$BW$5:$CC$125,7,FALSE)</f>
        <v>#VALUE!</v>
      </c>
      <c r="DR25" s="31" t="e">
        <f>VLOOKUP(DR16,'Extra Payment Schedule'!$BW$5:$CC$125,7,FALSE)</f>
        <v>#VALUE!</v>
      </c>
      <c r="DS25" s="31" t="e">
        <f>VLOOKUP(DS16,'Extra Payment Schedule'!$BW$5:$CC$125,7,FALSE)</f>
        <v>#VALUE!</v>
      </c>
      <c r="DT25" s="31" t="e">
        <f>VLOOKUP(DT16,'Extra Payment Schedule'!$BW$5:$CC$125,7,FALSE)</f>
        <v>#VALUE!</v>
      </c>
      <c r="DU25" s="31" t="e">
        <f t="shared" si="165"/>
        <v>#N/A</v>
      </c>
      <c r="DY25" s="30">
        <f t="shared" si="172"/>
        <v>9</v>
      </c>
      <c r="DZ25" s="30" t="str">
        <f t="shared" si="166"/>
        <v/>
      </c>
      <c r="EA25" s="31" t="e">
        <f t="shared" si="167"/>
        <v>#N/A</v>
      </c>
      <c r="EB25" s="31" t="e">
        <f t="shared" si="161"/>
        <v>#N/A</v>
      </c>
      <c r="EC25" s="31" t="e">
        <f t="shared" si="162"/>
        <v>#N/A</v>
      </c>
      <c r="ED25" s="31" t="e">
        <f t="shared" ref="ED25:GO25" si="185">EC25-F25</f>
        <v>#N/A</v>
      </c>
      <c r="EE25" s="31" t="e">
        <f t="shared" si="185"/>
        <v>#N/A</v>
      </c>
      <c r="EF25" s="31" t="e">
        <f t="shared" si="185"/>
        <v>#N/A</v>
      </c>
      <c r="EG25" s="31" t="e">
        <f t="shared" si="185"/>
        <v>#N/A</v>
      </c>
      <c r="EH25" s="31" t="e">
        <f t="shared" si="185"/>
        <v>#N/A</v>
      </c>
      <c r="EI25" s="31" t="e">
        <f t="shared" si="185"/>
        <v>#N/A</v>
      </c>
      <c r="EJ25" s="31" t="e">
        <f t="shared" si="185"/>
        <v>#N/A</v>
      </c>
      <c r="EK25" s="31" t="e">
        <f t="shared" si="185"/>
        <v>#N/A</v>
      </c>
      <c r="EL25" s="31" t="e">
        <f t="shared" si="185"/>
        <v>#N/A</v>
      </c>
      <c r="EM25" s="31" t="e">
        <f t="shared" si="185"/>
        <v>#N/A</v>
      </c>
      <c r="EN25" s="31" t="e">
        <f t="shared" si="185"/>
        <v>#N/A</v>
      </c>
      <c r="EO25" s="31" t="e">
        <f t="shared" si="185"/>
        <v>#N/A</v>
      </c>
      <c r="EP25" s="31" t="e">
        <f t="shared" si="185"/>
        <v>#N/A</v>
      </c>
      <c r="EQ25" s="31" t="e">
        <f t="shared" si="185"/>
        <v>#N/A</v>
      </c>
      <c r="ER25" s="31" t="e">
        <f t="shared" si="185"/>
        <v>#N/A</v>
      </c>
      <c r="ES25" s="31" t="e">
        <f t="shared" si="185"/>
        <v>#N/A</v>
      </c>
      <c r="ET25" s="31" t="e">
        <f t="shared" si="185"/>
        <v>#N/A</v>
      </c>
      <c r="EU25" s="31" t="e">
        <f t="shared" si="185"/>
        <v>#N/A</v>
      </c>
      <c r="EV25" s="31" t="e">
        <f t="shared" si="185"/>
        <v>#N/A</v>
      </c>
      <c r="EW25" s="31" t="e">
        <f t="shared" si="185"/>
        <v>#N/A</v>
      </c>
      <c r="EX25" s="31" t="e">
        <f t="shared" si="185"/>
        <v>#N/A</v>
      </c>
      <c r="EY25" s="31" t="e">
        <f t="shared" si="185"/>
        <v>#N/A</v>
      </c>
      <c r="EZ25" s="31" t="e">
        <f t="shared" si="185"/>
        <v>#N/A</v>
      </c>
      <c r="FA25" s="31" t="e">
        <f t="shared" si="185"/>
        <v>#N/A</v>
      </c>
      <c r="FB25" s="31" t="e">
        <f t="shared" si="185"/>
        <v>#N/A</v>
      </c>
      <c r="FC25" s="31" t="e">
        <f t="shared" si="185"/>
        <v>#N/A</v>
      </c>
      <c r="FD25" s="31" t="e">
        <f t="shared" si="185"/>
        <v>#N/A</v>
      </c>
      <c r="FE25" s="31" t="e">
        <f t="shared" si="185"/>
        <v>#N/A</v>
      </c>
      <c r="FF25" s="31" t="e">
        <f t="shared" si="185"/>
        <v>#N/A</v>
      </c>
      <c r="FG25" s="31" t="e">
        <f t="shared" si="185"/>
        <v>#N/A</v>
      </c>
      <c r="FH25" s="31" t="e">
        <f t="shared" si="185"/>
        <v>#N/A</v>
      </c>
      <c r="FI25" s="31" t="e">
        <f t="shared" si="185"/>
        <v>#N/A</v>
      </c>
      <c r="FJ25" s="31" t="e">
        <f t="shared" si="185"/>
        <v>#N/A</v>
      </c>
      <c r="FK25" s="31" t="e">
        <f t="shared" si="185"/>
        <v>#N/A</v>
      </c>
      <c r="FL25" s="31" t="e">
        <f t="shared" si="185"/>
        <v>#N/A</v>
      </c>
      <c r="FM25" s="31" t="e">
        <f t="shared" si="185"/>
        <v>#N/A</v>
      </c>
      <c r="FN25" s="31" t="e">
        <f t="shared" si="185"/>
        <v>#N/A</v>
      </c>
      <c r="FO25" s="31" t="e">
        <f t="shared" si="185"/>
        <v>#N/A</v>
      </c>
      <c r="FP25" s="31" t="e">
        <f t="shared" si="185"/>
        <v>#N/A</v>
      </c>
      <c r="FQ25" s="31" t="e">
        <f t="shared" si="185"/>
        <v>#N/A</v>
      </c>
      <c r="FR25" s="31" t="e">
        <f t="shared" si="185"/>
        <v>#N/A</v>
      </c>
      <c r="FS25" s="31" t="e">
        <f t="shared" si="185"/>
        <v>#N/A</v>
      </c>
      <c r="FT25" s="31" t="e">
        <f t="shared" si="185"/>
        <v>#N/A</v>
      </c>
      <c r="FU25" s="31" t="e">
        <f t="shared" si="185"/>
        <v>#N/A</v>
      </c>
      <c r="FV25" s="31" t="e">
        <f t="shared" si="185"/>
        <v>#N/A</v>
      </c>
      <c r="FW25" s="31" t="e">
        <f t="shared" si="185"/>
        <v>#N/A</v>
      </c>
      <c r="FX25" s="31" t="e">
        <f t="shared" si="185"/>
        <v>#N/A</v>
      </c>
      <c r="FY25" s="31" t="e">
        <f t="shared" si="185"/>
        <v>#N/A</v>
      </c>
      <c r="FZ25" s="31" t="e">
        <f t="shared" si="185"/>
        <v>#N/A</v>
      </c>
      <c r="GA25" s="31" t="e">
        <f t="shared" si="185"/>
        <v>#N/A</v>
      </c>
      <c r="GB25" s="31" t="e">
        <f t="shared" si="185"/>
        <v>#N/A</v>
      </c>
      <c r="GC25" s="31" t="e">
        <f t="shared" si="185"/>
        <v>#N/A</v>
      </c>
      <c r="GD25" s="31" t="e">
        <f t="shared" si="185"/>
        <v>#N/A</v>
      </c>
      <c r="GE25" s="31" t="e">
        <f t="shared" si="185"/>
        <v>#N/A</v>
      </c>
      <c r="GF25" s="31" t="e">
        <f t="shared" si="185"/>
        <v>#N/A</v>
      </c>
      <c r="GG25" s="31" t="e">
        <f t="shared" si="185"/>
        <v>#N/A</v>
      </c>
      <c r="GH25" s="31" t="e">
        <f t="shared" si="185"/>
        <v>#N/A</v>
      </c>
      <c r="GI25" s="31" t="e">
        <f t="shared" si="185"/>
        <v>#N/A</v>
      </c>
      <c r="GJ25" s="31" t="e">
        <f t="shared" si="185"/>
        <v>#N/A</v>
      </c>
      <c r="GK25" s="31" t="e">
        <f t="shared" si="185"/>
        <v>#N/A</v>
      </c>
      <c r="GL25" s="31" t="e">
        <f t="shared" si="185"/>
        <v>#N/A</v>
      </c>
      <c r="GM25" s="31" t="e">
        <f t="shared" si="185"/>
        <v>#N/A</v>
      </c>
      <c r="GN25" s="31" t="e">
        <f t="shared" si="185"/>
        <v>#N/A</v>
      </c>
      <c r="GO25" s="31" t="e">
        <f t="shared" si="185"/>
        <v>#N/A</v>
      </c>
      <c r="GP25" s="31" t="e">
        <f t="shared" ref="GP25:IQ25" si="186">GO25-BR25</f>
        <v>#N/A</v>
      </c>
      <c r="GQ25" s="31" t="e">
        <f t="shared" si="186"/>
        <v>#N/A</v>
      </c>
      <c r="GR25" s="31" t="e">
        <f t="shared" si="186"/>
        <v>#N/A</v>
      </c>
      <c r="GS25" s="31" t="e">
        <f t="shared" si="186"/>
        <v>#N/A</v>
      </c>
      <c r="GT25" s="31" t="e">
        <f t="shared" si="186"/>
        <v>#N/A</v>
      </c>
      <c r="GU25" s="31" t="e">
        <f t="shared" si="186"/>
        <v>#N/A</v>
      </c>
      <c r="GV25" s="31" t="e">
        <f t="shared" si="186"/>
        <v>#N/A</v>
      </c>
      <c r="GW25" s="31" t="e">
        <f t="shared" si="186"/>
        <v>#N/A</v>
      </c>
      <c r="GX25" s="31" t="e">
        <f t="shared" si="186"/>
        <v>#N/A</v>
      </c>
      <c r="GY25" s="31" t="e">
        <f t="shared" si="186"/>
        <v>#N/A</v>
      </c>
      <c r="GZ25" s="31" t="e">
        <f t="shared" si="186"/>
        <v>#N/A</v>
      </c>
      <c r="HA25" s="31" t="e">
        <f t="shared" si="186"/>
        <v>#N/A</v>
      </c>
      <c r="HB25" s="31" t="e">
        <f t="shared" si="186"/>
        <v>#N/A</v>
      </c>
      <c r="HC25" s="31" t="e">
        <f t="shared" si="186"/>
        <v>#N/A</v>
      </c>
      <c r="HD25" s="31" t="e">
        <f t="shared" si="186"/>
        <v>#N/A</v>
      </c>
      <c r="HE25" s="31" t="e">
        <f t="shared" si="186"/>
        <v>#N/A</v>
      </c>
      <c r="HF25" s="31" t="e">
        <f t="shared" si="186"/>
        <v>#N/A</v>
      </c>
      <c r="HG25" s="31" t="e">
        <f t="shared" si="186"/>
        <v>#N/A</v>
      </c>
      <c r="HH25" s="31" t="e">
        <f t="shared" si="186"/>
        <v>#N/A</v>
      </c>
      <c r="HI25" s="31" t="e">
        <f t="shared" si="186"/>
        <v>#N/A</v>
      </c>
      <c r="HJ25" s="31" t="e">
        <f t="shared" si="186"/>
        <v>#N/A</v>
      </c>
      <c r="HK25" s="31" t="e">
        <f t="shared" si="186"/>
        <v>#N/A</v>
      </c>
      <c r="HL25" s="31" t="e">
        <f t="shared" si="186"/>
        <v>#N/A</v>
      </c>
      <c r="HM25" s="31" t="e">
        <f t="shared" si="186"/>
        <v>#N/A</v>
      </c>
      <c r="HN25" s="31" t="e">
        <f t="shared" si="186"/>
        <v>#N/A</v>
      </c>
      <c r="HO25" s="31" t="e">
        <f t="shared" si="186"/>
        <v>#N/A</v>
      </c>
      <c r="HP25" s="31" t="e">
        <f t="shared" si="186"/>
        <v>#N/A</v>
      </c>
      <c r="HQ25" s="31" t="e">
        <f t="shared" si="186"/>
        <v>#N/A</v>
      </c>
      <c r="HR25" s="31" t="e">
        <f t="shared" si="186"/>
        <v>#N/A</v>
      </c>
      <c r="HS25" s="31" t="e">
        <f t="shared" si="186"/>
        <v>#N/A</v>
      </c>
      <c r="HT25" s="31" t="e">
        <f t="shared" si="186"/>
        <v>#N/A</v>
      </c>
      <c r="HU25" s="31" t="e">
        <f t="shared" si="186"/>
        <v>#N/A</v>
      </c>
      <c r="HV25" s="31" t="e">
        <f t="shared" si="186"/>
        <v>#N/A</v>
      </c>
      <c r="HW25" s="31" t="e">
        <f t="shared" si="186"/>
        <v>#N/A</v>
      </c>
      <c r="HX25" s="31" t="e">
        <f t="shared" si="186"/>
        <v>#N/A</v>
      </c>
      <c r="HY25" s="31" t="e">
        <f t="shared" si="186"/>
        <v>#N/A</v>
      </c>
      <c r="HZ25" s="31" t="e">
        <f t="shared" si="186"/>
        <v>#N/A</v>
      </c>
      <c r="IA25" s="31" t="e">
        <f t="shared" si="186"/>
        <v>#N/A</v>
      </c>
      <c r="IB25" s="31" t="e">
        <f t="shared" si="186"/>
        <v>#N/A</v>
      </c>
      <c r="IC25" s="31" t="e">
        <f t="shared" si="186"/>
        <v>#N/A</v>
      </c>
      <c r="ID25" s="31" t="e">
        <f t="shared" si="186"/>
        <v>#N/A</v>
      </c>
      <c r="IE25" s="31" t="e">
        <f t="shared" si="186"/>
        <v>#N/A</v>
      </c>
      <c r="IF25" s="31" t="e">
        <f t="shared" si="186"/>
        <v>#N/A</v>
      </c>
      <c r="IG25" s="31" t="e">
        <f t="shared" si="186"/>
        <v>#N/A</v>
      </c>
      <c r="IH25" s="31" t="e">
        <f t="shared" si="186"/>
        <v>#N/A</v>
      </c>
      <c r="II25" s="31" t="e">
        <f t="shared" si="186"/>
        <v>#N/A</v>
      </c>
      <c r="IJ25" s="31" t="e">
        <f t="shared" si="186"/>
        <v>#N/A</v>
      </c>
      <c r="IK25" s="31" t="e">
        <f t="shared" si="186"/>
        <v>#N/A</v>
      </c>
      <c r="IL25" s="31" t="e">
        <f t="shared" si="186"/>
        <v>#N/A</v>
      </c>
      <c r="IM25" s="31" t="e">
        <f t="shared" si="186"/>
        <v>#N/A</v>
      </c>
      <c r="IN25" s="31" t="e">
        <f t="shared" si="186"/>
        <v>#N/A</v>
      </c>
      <c r="IO25" s="31" t="e">
        <f t="shared" si="186"/>
        <v>#N/A</v>
      </c>
      <c r="IP25" s="31" t="e">
        <f t="shared" si="186"/>
        <v>#N/A</v>
      </c>
      <c r="IQ25" s="31" t="e">
        <f t="shared" si="186"/>
        <v>#N/A</v>
      </c>
      <c r="IR25" s="31" t="e">
        <f t="shared" si="170"/>
        <v>#N/A</v>
      </c>
    </row>
    <row r="26" spans="2:252" ht="20" customHeight="1" thickBot="1" x14ac:dyDescent="0.25">
      <c r="B26" s="30">
        <f t="shared" si="171"/>
        <v>10</v>
      </c>
      <c r="C26" s="30" t="str">
        <f>Summary!AI12</f>
        <v/>
      </c>
      <c r="D26" s="31" t="e">
        <f>VLOOKUP(C26,Summary!$B$2:$C$12,2,FALSE)</f>
        <v>#N/A</v>
      </c>
      <c r="E26" s="31">
        <f>VLOOKUP(E16,'Extra Payment Schedule'!$CF$5:$CL$125,7,FALSE)</f>
        <v>0</v>
      </c>
      <c r="F26" s="31">
        <f>VLOOKUP(F16,'Extra Payment Schedule'!$CF$5:$CL$125,7,FALSE)</f>
        <v>0</v>
      </c>
      <c r="G26" s="31">
        <f>VLOOKUP(G16,'Extra Payment Schedule'!$CF$5:$CL$125,7,FALSE)</f>
        <v>0</v>
      </c>
      <c r="H26" s="31">
        <f>VLOOKUP(H16,'Extra Payment Schedule'!$CF$5:$CL$125,7,FALSE)</f>
        <v>0</v>
      </c>
      <c r="I26" s="31">
        <f>VLOOKUP(I16,'Extra Payment Schedule'!$CF$5:$CL$125,7,FALSE)</f>
        <v>0</v>
      </c>
      <c r="J26" s="31">
        <f>VLOOKUP(J16,'Extra Payment Schedule'!$CF$5:$CL$125,7,FALSE)</f>
        <v>0</v>
      </c>
      <c r="K26" s="31">
        <f>VLOOKUP(K16,'Extra Payment Schedule'!$CF$5:$CL$125,7,FALSE)</f>
        <v>0</v>
      </c>
      <c r="L26" s="31">
        <f>VLOOKUP(L16,'Extra Payment Schedule'!$CF$5:$CL$125,7,FALSE)</f>
        <v>0</v>
      </c>
      <c r="M26" s="31">
        <f>VLOOKUP(M16,'Extra Payment Schedule'!$CF$5:$CL$125,7,FALSE)</f>
        <v>0</v>
      </c>
      <c r="N26" s="31">
        <f>VLOOKUP(N16,'Extra Payment Schedule'!$CF$5:$CL$125,7,FALSE)</f>
        <v>0</v>
      </c>
      <c r="O26" s="31">
        <f>VLOOKUP(O16,'Extra Payment Schedule'!$CF$5:$CL$125,7,FALSE)</f>
        <v>0</v>
      </c>
      <c r="P26" s="31">
        <f>VLOOKUP(P16,'Extra Payment Schedule'!$CF$5:$CL$125,7,FALSE)</f>
        <v>0</v>
      </c>
      <c r="Q26" s="31">
        <f>VLOOKUP(Q16,'Extra Payment Schedule'!$CF$5:$CL$125,7,FALSE)</f>
        <v>0</v>
      </c>
      <c r="R26" s="31">
        <f>VLOOKUP(R16,'Extra Payment Schedule'!$CF$5:$CL$125,7,FALSE)</f>
        <v>0</v>
      </c>
      <c r="S26" s="31">
        <f>VLOOKUP(S16,'Extra Payment Schedule'!$CF$5:$CL$125,7,FALSE)</f>
        <v>0</v>
      </c>
      <c r="T26" s="31">
        <f>VLOOKUP(T16,'Extra Payment Schedule'!$CF$5:$CL$125,7,FALSE)</f>
        <v>0</v>
      </c>
      <c r="U26" s="31">
        <f>VLOOKUP(U16,'Extra Payment Schedule'!$CF$5:$CL$125,7,FALSE)</f>
        <v>0</v>
      </c>
      <c r="V26" s="31">
        <f>VLOOKUP(V16,'Extra Payment Schedule'!$CF$5:$CL$125,7,FALSE)</f>
        <v>0</v>
      </c>
      <c r="W26" s="31">
        <f>VLOOKUP(W16,'Extra Payment Schedule'!$CF$5:$CL$125,7,FALSE)</f>
        <v>0</v>
      </c>
      <c r="X26" s="31">
        <f>VLOOKUP(X16,'Extra Payment Schedule'!$CF$5:$CL$125,7,FALSE)</f>
        <v>0</v>
      </c>
      <c r="Y26" s="31">
        <f>VLOOKUP(Y16,'Extra Payment Schedule'!$CF$5:$CL$125,7,FALSE)</f>
        <v>0</v>
      </c>
      <c r="Z26" s="31">
        <f>VLOOKUP(Z16,'Extra Payment Schedule'!$CF$5:$CL$125,7,FALSE)</f>
        <v>0</v>
      </c>
      <c r="AA26" s="31">
        <f>VLOOKUP(AA16,'Extra Payment Schedule'!$CF$5:$CL$125,7,FALSE)</f>
        <v>0</v>
      </c>
      <c r="AB26" s="31">
        <f>VLOOKUP(AB16,'Extra Payment Schedule'!$CF$5:$CL$125,7,FALSE)</f>
        <v>0</v>
      </c>
      <c r="AC26" s="31">
        <f>VLOOKUP(AC16,'Extra Payment Schedule'!$CF$5:$CL$125,7,FALSE)</f>
        <v>0</v>
      </c>
      <c r="AD26" s="31">
        <f>VLOOKUP(AD16,'Extra Payment Schedule'!$CF$5:$CL$125,7,FALSE)</f>
        <v>0</v>
      </c>
      <c r="AE26" s="31">
        <f>VLOOKUP(AE16,'Extra Payment Schedule'!$CF$5:$CL$125,7,FALSE)</f>
        <v>0</v>
      </c>
      <c r="AF26" s="31">
        <f>VLOOKUP(AF16,'Extra Payment Schedule'!$CF$5:$CL$125,7,FALSE)</f>
        <v>0</v>
      </c>
      <c r="AG26" s="31">
        <f>VLOOKUP(AG16,'Extra Payment Schedule'!$CF$5:$CL$125,7,FALSE)</f>
        <v>0</v>
      </c>
      <c r="AH26" s="31">
        <f>VLOOKUP(AH16,'Extra Payment Schedule'!$CF$5:$CL$125,7,FALSE)</f>
        <v>0</v>
      </c>
      <c r="AI26" s="31">
        <f>VLOOKUP(AI16,'Extra Payment Schedule'!$CF$5:$CL$125,7,FALSE)</f>
        <v>0</v>
      </c>
      <c r="AJ26" s="31">
        <f>VLOOKUP(AJ16,'Extra Payment Schedule'!$CF$5:$CL$125,7,FALSE)</f>
        <v>0</v>
      </c>
      <c r="AK26" s="31">
        <f>VLOOKUP(AK16,'Extra Payment Schedule'!$CF$5:$CL$125,7,FALSE)</f>
        <v>0</v>
      </c>
      <c r="AL26" s="31">
        <f>VLOOKUP(AL16,'Extra Payment Schedule'!$CF$5:$CL$125,7,FALSE)</f>
        <v>0</v>
      </c>
      <c r="AM26" s="31">
        <f>VLOOKUP(AM16,'Extra Payment Schedule'!$CF$5:$CL$125,7,FALSE)</f>
        <v>0</v>
      </c>
      <c r="AN26" s="31">
        <f>VLOOKUP(AN16,'Extra Payment Schedule'!$CF$5:$CL$125,7,FALSE)</f>
        <v>0</v>
      </c>
      <c r="AO26" s="31">
        <f>VLOOKUP(AO16,'Extra Payment Schedule'!$CF$5:$CL$125,7,FALSE)</f>
        <v>0</v>
      </c>
      <c r="AP26" s="31">
        <f>VLOOKUP(AP16,'Extra Payment Schedule'!$CF$5:$CL$125,7,FALSE)</f>
        <v>0</v>
      </c>
      <c r="AQ26" s="31">
        <f>VLOOKUP(AQ16,'Extra Payment Schedule'!$CF$5:$CL$125,7,FALSE)</f>
        <v>0</v>
      </c>
      <c r="AR26" s="31">
        <f>VLOOKUP(AR16,'Extra Payment Schedule'!$CF$5:$CL$125,7,FALSE)</f>
        <v>0</v>
      </c>
      <c r="AS26" s="31">
        <f>VLOOKUP(AS16,'Extra Payment Schedule'!$CF$5:$CL$125,7,FALSE)</f>
        <v>0</v>
      </c>
      <c r="AT26" s="31">
        <f>VLOOKUP(AT16,'Extra Payment Schedule'!$CF$5:$CL$125,7,FALSE)</f>
        <v>0</v>
      </c>
      <c r="AU26" s="31">
        <f>VLOOKUP(AU16,'Extra Payment Schedule'!$CF$5:$CL$125,7,FALSE)</f>
        <v>0</v>
      </c>
      <c r="AV26" s="31" t="e">
        <f>VLOOKUP(AV16,'Extra Payment Schedule'!$CF$5:$CL$125,7,FALSE)</f>
        <v>#VALUE!</v>
      </c>
      <c r="AW26" s="31" t="e">
        <f>VLOOKUP(AW16,'Extra Payment Schedule'!$CF$5:$CL$125,7,FALSE)</f>
        <v>#VALUE!</v>
      </c>
      <c r="AX26" s="31" t="e">
        <f>VLOOKUP(AX16,'Extra Payment Schedule'!$CF$5:$CL$125,7,FALSE)</f>
        <v>#VALUE!</v>
      </c>
      <c r="AY26" s="31" t="e">
        <f>VLOOKUP(AY16,'Extra Payment Schedule'!$CF$5:$CL$125,7,FALSE)</f>
        <v>#VALUE!</v>
      </c>
      <c r="AZ26" s="31" t="e">
        <f>VLOOKUP(AZ16,'Extra Payment Schedule'!$CF$5:$CL$125,7,FALSE)</f>
        <v>#VALUE!</v>
      </c>
      <c r="BA26" s="31" t="e">
        <f>VLOOKUP(BA16,'Extra Payment Schedule'!$CF$5:$CL$125,7,FALSE)</f>
        <v>#VALUE!</v>
      </c>
      <c r="BB26" s="31" t="e">
        <f>VLOOKUP(BB16,'Extra Payment Schedule'!$CF$5:$CL$125,7,FALSE)</f>
        <v>#VALUE!</v>
      </c>
      <c r="BC26" s="31" t="e">
        <f>VLOOKUP(BC16,'Extra Payment Schedule'!$CF$5:$CL$125,7,FALSE)</f>
        <v>#VALUE!</v>
      </c>
      <c r="BD26" s="31" t="e">
        <f>VLOOKUP(BD16,'Extra Payment Schedule'!$CF$5:$CL$125,7,FALSE)</f>
        <v>#VALUE!</v>
      </c>
      <c r="BE26" s="31" t="e">
        <f>VLOOKUP(BE16,'Extra Payment Schedule'!$CF$5:$CL$125,7,FALSE)</f>
        <v>#VALUE!</v>
      </c>
      <c r="BF26" s="31" t="e">
        <f>VLOOKUP(BF16,'Extra Payment Schedule'!$CF$5:$CL$125,7,FALSE)</f>
        <v>#VALUE!</v>
      </c>
      <c r="BG26" s="31" t="e">
        <f>VLOOKUP(BG16,'Extra Payment Schedule'!$CF$5:$CL$125,7,FALSE)</f>
        <v>#VALUE!</v>
      </c>
      <c r="BH26" s="31" t="e">
        <f>VLOOKUP(BH16,'Extra Payment Schedule'!$CF$5:$CL$125,7,FALSE)</f>
        <v>#VALUE!</v>
      </c>
      <c r="BI26" s="31" t="e">
        <f>VLOOKUP(BI16,'Extra Payment Schedule'!$CF$5:$CL$125,7,FALSE)</f>
        <v>#VALUE!</v>
      </c>
      <c r="BJ26" s="31" t="e">
        <f>VLOOKUP(BJ16,'Extra Payment Schedule'!$CF$5:$CL$125,7,FALSE)</f>
        <v>#VALUE!</v>
      </c>
      <c r="BK26" s="31" t="e">
        <f>VLOOKUP(BK16,'Extra Payment Schedule'!$CF$5:$CL$125,7,FALSE)</f>
        <v>#VALUE!</v>
      </c>
      <c r="BL26" s="31" t="e">
        <f>VLOOKUP(BL16,'Extra Payment Schedule'!$CF$5:$CL$125,7,FALSE)</f>
        <v>#VALUE!</v>
      </c>
      <c r="BM26" s="31" t="e">
        <f>VLOOKUP(BM16,'Extra Payment Schedule'!$CF$5:$CL$125,7,FALSE)</f>
        <v>#VALUE!</v>
      </c>
      <c r="BN26" s="31" t="e">
        <f>VLOOKUP(BN16,'Extra Payment Schedule'!$CF$5:$CL$125,7,FALSE)</f>
        <v>#VALUE!</v>
      </c>
      <c r="BO26" s="31" t="e">
        <f>VLOOKUP(BO16,'Extra Payment Schedule'!$CF$5:$CL$125,7,FALSE)</f>
        <v>#VALUE!</v>
      </c>
      <c r="BP26" s="31" t="e">
        <f>VLOOKUP(BP16,'Extra Payment Schedule'!$CF$5:$CL$125,7,FALSE)</f>
        <v>#VALUE!</v>
      </c>
      <c r="BQ26" s="31" t="e">
        <f>VLOOKUP(BQ16,'Extra Payment Schedule'!$CF$5:$CL$125,7,FALSE)</f>
        <v>#VALUE!</v>
      </c>
      <c r="BR26" s="31" t="e">
        <f>VLOOKUP(BR16,'Extra Payment Schedule'!$CF$5:$CL$125,7,FALSE)</f>
        <v>#VALUE!</v>
      </c>
      <c r="BS26" s="31" t="e">
        <f>VLOOKUP(BS16,'Extra Payment Schedule'!$CF$5:$CL$125,7,FALSE)</f>
        <v>#VALUE!</v>
      </c>
      <c r="BT26" s="31" t="e">
        <f>VLOOKUP(BT16,'Extra Payment Schedule'!$CF$5:$CL$125,7,FALSE)</f>
        <v>#VALUE!</v>
      </c>
      <c r="BU26" s="31" t="e">
        <f>VLOOKUP(BU16,'Extra Payment Schedule'!$CF$5:$CL$125,7,FALSE)</f>
        <v>#VALUE!</v>
      </c>
      <c r="BV26" s="31" t="e">
        <f>VLOOKUP(BV16,'Extra Payment Schedule'!$CF$5:$CL$125,7,FALSE)</f>
        <v>#VALUE!</v>
      </c>
      <c r="BW26" s="31" t="e">
        <f>VLOOKUP(BW16,'Extra Payment Schedule'!$CF$5:$CL$125,7,FALSE)</f>
        <v>#VALUE!</v>
      </c>
      <c r="BX26" s="31" t="e">
        <f>VLOOKUP(BX16,'Extra Payment Schedule'!$CF$5:$CL$125,7,FALSE)</f>
        <v>#VALUE!</v>
      </c>
      <c r="BY26" s="31" t="e">
        <f>VLOOKUP(BY16,'Extra Payment Schedule'!$CF$5:$CL$125,7,FALSE)</f>
        <v>#VALUE!</v>
      </c>
      <c r="BZ26" s="31" t="e">
        <f>VLOOKUP(BZ16,'Extra Payment Schedule'!$CF$5:$CL$125,7,FALSE)</f>
        <v>#VALUE!</v>
      </c>
      <c r="CA26" s="31" t="e">
        <f>VLOOKUP(CA16,'Extra Payment Schedule'!$CF$5:$CL$125,7,FALSE)</f>
        <v>#VALUE!</v>
      </c>
      <c r="CB26" s="31" t="e">
        <f>VLOOKUP(CB16,'Extra Payment Schedule'!$CF$5:$CL$125,7,FALSE)</f>
        <v>#VALUE!</v>
      </c>
      <c r="CC26" s="31" t="e">
        <f>VLOOKUP(CC16,'Extra Payment Schedule'!$CF$5:$CL$125,7,FALSE)</f>
        <v>#VALUE!</v>
      </c>
      <c r="CD26" s="31" t="e">
        <f>VLOOKUP(CD16,'Extra Payment Schedule'!$CF$5:$CL$125,7,FALSE)</f>
        <v>#VALUE!</v>
      </c>
      <c r="CE26" s="31" t="e">
        <f>VLOOKUP(CE16,'Extra Payment Schedule'!$CF$5:$CL$125,7,FALSE)</f>
        <v>#VALUE!</v>
      </c>
      <c r="CF26" s="31" t="e">
        <f>VLOOKUP(CF16,'Extra Payment Schedule'!$CF$5:$CL$125,7,FALSE)</f>
        <v>#VALUE!</v>
      </c>
      <c r="CG26" s="31" t="e">
        <f>VLOOKUP(CG16,'Extra Payment Schedule'!$CF$5:$CL$125,7,FALSE)</f>
        <v>#VALUE!</v>
      </c>
      <c r="CH26" s="31" t="e">
        <f>VLOOKUP(CH16,'Extra Payment Schedule'!$CF$5:$CL$125,7,FALSE)</f>
        <v>#VALUE!</v>
      </c>
      <c r="CI26" s="31" t="e">
        <f>VLOOKUP(CI16,'Extra Payment Schedule'!$CF$5:$CL$125,7,FALSE)</f>
        <v>#VALUE!</v>
      </c>
      <c r="CJ26" s="31" t="e">
        <f>VLOOKUP(CJ16,'Extra Payment Schedule'!$CF$5:$CL$125,7,FALSE)</f>
        <v>#VALUE!</v>
      </c>
      <c r="CK26" s="31" t="e">
        <f>VLOOKUP(CK16,'Extra Payment Schedule'!$CF$5:$CL$125,7,FALSE)</f>
        <v>#VALUE!</v>
      </c>
      <c r="CL26" s="31" t="e">
        <f>VLOOKUP(CL16,'Extra Payment Schedule'!$CF$5:$CL$125,7,FALSE)</f>
        <v>#VALUE!</v>
      </c>
      <c r="CM26" s="31" t="e">
        <f>VLOOKUP(CM16,'Extra Payment Schedule'!$CF$5:$CL$125,7,FALSE)</f>
        <v>#VALUE!</v>
      </c>
      <c r="CN26" s="31" t="e">
        <f>VLOOKUP(CN16,'Extra Payment Schedule'!$CF$5:$CL$125,7,FALSE)</f>
        <v>#VALUE!</v>
      </c>
      <c r="CO26" s="31" t="e">
        <f>VLOOKUP(CO16,'Extra Payment Schedule'!$CF$5:$CL$125,7,FALSE)</f>
        <v>#VALUE!</v>
      </c>
      <c r="CP26" s="31" t="e">
        <f>VLOOKUP(CP16,'Extra Payment Schedule'!$CF$5:$CL$125,7,FALSE)</f>
        <v>#VALUE!</v>
      </c>
      <c r="CQ26" s="31" t="e">
        <f>VLOOKUP(CQ16,'Extra Payment Schedule'!$CF$5:$CL$125,7,FALSE)</f>
        <v>#VALUE!</v>
      </c>
      <c r="CR26" s="31" t="e">
        <f>VLOOKUP(CR16,'Extra Payment Schedule'!$CF$5:$CL$125,7,FALSE)</f>
        <v>#VALUE!</v>
      </c>
      <c r="CS26" s="31" t="e">
        <f>VLOOKUP(CS16,'Extra Payment Schedule'!$CF$5:$CL$125,7,FALSE)</f>
        <v>#VALUE!</v>
      </c>
      <c r="CT26" s="31" t="e">
        <f>VLOOKUP(CT16,'Extra Payment Schedule'!$CF$5:$CL$125,7,FALSE)</f>
        <v>#VALUE!</v>
      </c>
      <c r="CU26" s="31" t="e">
        <f>VLOOKUP(CU16,'Extra Payment Schedule'!$CF$5:$CL$125,7,FALSE)</f>
        <v>#VALUE!</v>
      </c>
      <c r="CV26" s="31" t="e">
        <f>VLOOKUP(CV16,'Extra Payment Schedule'!$CF$5:$CL$125,7,FALSE)</f>
        <v>#VALUE!</v>
      </c>
      <c r="CW26" s="31" t="e">
        <f>VLOOKUP(CW16,'Extra Payment Schedule'!$CF$5:$CL$125,7,FALSE)</f>
        <v>#VALUE!</v>
      </c>
      <c r="CX26" s="31" t="e">
        <f>VLOOKUP(CX16,'Extra Payment Schedule'!$CF$5:$CL$125,7,FALSE)</f>
        <v>#VALUE!</v>
      </c>
      <c r="CY26" s="31" t="e">
        <f>VLOOKUP(CY16,'Extra Payment Schedule'!$CF$5:$CL$125,7,FALSE)</f>
        <v>#VALUE!</v>
      </c>
      <c r="CZ26" s="31" t="e">
        <f>VLOOKUP(CZ16,'Extra Payment Schedule'!$CF$5:$CL$125,7,FALSE)</f>
        <v>#VALUE!</v>
      </c>
      <c r="DA26" s="31" t="e">
        <f>VLOOKUP(DA16,'Extra Payment Schedule'!$CF$5:$CL$125,7,FALSE)</f>
        <v>#VALUE!</v>
      </c>
      <c r="DB26" s="31" t="e">
        <f>VLOOKUP(DB16,'Extra Payment Schedule'!$CF$5:$CL$125,7,FALSE)</f>
        <v>#VALUE!</v>
      </c>
      <c r="DC26" s="31" t="e">
        <f>VLOOKUP(DC16,'Extra Payment Schedule'!$CF$5:$CL$125,7,FALSE)</f>
        <v>#VALUE!</v>
      </c>
      <c r="DD26" s="31" t="e">
        <f>VLOOKUP(DD16,'Extra Payment Schedule'!$CF$5:$CL$125,7,FALSE)</f>
        <v>#VALUE!</v>
      </c>
      <c r="DE26" s="31" t="e">
        <f>VLOOKUP(DE16,'Extra Payment Schedule'!$CF$5:$CL$125,7,FALSE)</f>
        <v>#VALUE!</v>
      </c>
      <c r="DF26" s="31" t="e">
        <f>VLOOKUP(DF16,'Extra Payment Schedule'!$CF$5:$CL$125,7,FALSE)</f>
        <v>#VALUE!</v>
      </c>
      <c r="DG26" s="31" t="e">
        <f>VLOOKUP(DG16,'Extra Payment Schedule'!$CF$5:$CL$125,7,FALSE)</f>
        <v>#VALUE!</v>
      </c>
      <c r="DH26" s="31" t="e">
        <f>VLOOKUP(DH16,'Extra Payment Schedule'!$CF$5:$CL$125,7,FALSE)</f>
        <v>#VALUE!</v>
      </c>
      <c r="DI26" s="31" t="e">
        <f>VLOOKUP(DI16,'Extra Payment Schedule'!$CF$5:$CL$125,7,FALSE)</f>
        <v>#VALUE!</v>
      </c>
      <c r="DJ26" s="31" t="e">
        <f>VLOOKUP(DJ16,'Extra Payment Schedule'!$CF$5:$CL$125,7,FALSE)</f>
        <v>#VALUE!</v>
      </c>
      <c r="DK26" s="31" t="e">
        <f>VLOOKUP(DK16,'Extra Payment Schedule'!$CF$5:$CL$125,7,FALSE)</f>
        <v>#VALUE!</v>
      </c>
      <c r="DL26" s="31" t="e">
        <f>VLOOKUP(DL16,'Extra Payment Schedule'!$CF$5:$CL$125,7,FALSE)</f>
        <v>#VALUE!</v>
      </c>
      <c r="DM26" s="31" t="e">
        <f>VLOOKUP(DM16,'Extra Payment Schedule'!$CF$5:$CL$125,7,FALSE)</f>
        <v>#VALUE!</v>
      </c>
      <c r="DN26" s="31" t="e">
        <f>VLOOKUP(DN16,'Extra Payment Schedule'!$CF$5:$CL$125,7,FALSE)</f>
        <v>#VALUE!</v>
      </c>
      <c r="DO26" s="31" t="e">
        <f>VLOOKUP(DO16,'Extra Payment Schedule'!$CF$5:$CL$125,7,FALSE)</f>
        <v>#VALUE!</v>
      </c>
      <c r="DP26" s="31" t="e">
        <f>VLOOKUP(DP16,'Extra Payment Schedule'!$CF$5:$CL$125,7,FALSE)</f>
        <v>#VALUE!</v>
      </c>
      <c r="DQ26" s="31" t="e">
        <f>VLOOKUP(DQ16,'Extra Payment Schedule'!$CF$5:$CL$125,7,FALSE)</f>
        <v>#VALUE!</v>
      </c>
      <c r="DR26" s="31" t="e">
        <f>VLOOKUP(DR16,'Extra Payment Schedule'!$CF$5:$CL$125,7,FALSE)</f>
        <v>#VALUE!</v>
      </c>
      <c r="DS26" s="31" t="e">
        <f>VLOOKUP(DS16,'Extra Payment Schedule'!$CF$5:$CL$125,7,FALSE)</f>
        <v>#VALUE!</v>
      </c>
      <c r="DT26" s="31" t="e">
        <f>VLOOKUP(DT16,'Extra Payment Schedule'!$CF$5:$CL$125,7,FALSE)</f>
        <v>#VALUE!</v>
      </c>
      <c r="DU26" s="31" t="e">
        <f t="shared" si="165"/>
        <v>#N/A</v>
      </c>
      <c r="DY26" s="30">
        <f t="shared" si="172"/>
        <v>10</v>
      </c>
      <c r="DZ26" s="30" t="str">
        <f t="shared" si="166"/>
        <v/>
      </c>
      <c r="EA26" s="31" t="e">
        <f t="shared" si="167"/>
        <v>#N/A</v>
      </c>
      <c r="EB26" s="31" t="e">
        <f t="shared" si="161"/>
        <v>#N/A</v>
      </c>
      <c r="EC26" s="31" t="e">
        <f t="shared" si="162"/>
        <v>#N/A</v>
      </c>
      <c r="ED26" s="31" t="e">
        <f t="shared" ref="ED26:GO26" si="187">EC26-F26</f>
        <v>#N/A</v>
      </c>
      <c r="EE26" s="31" t="e">
        <f t="shared" si="187"/>
        <v>#N/A</v>
      </c>
      <c r="EF26" s="31" t="e">
        <f t="shared" si="187"/>
        <v>#N/A</v>
      </c>
      <c r="EG26" s="31" t="e">
        <f t="shared" si="187"/>
        <v>#N/A</v>
      </c>
      <c r="EH26" s="31" t="e">
        <f t="shared" si="187"/>
        <v>#N/A</v>
      </c>
      <c r="EI26" s="31" t="e">
        <f t="shared" si="187"/>
        <v>#N/A</v>
      </c>
      <c r="EJ26" s="31" t="e">
        <f t="shared" si="187"/>
        <v>#N/A</v>
      </c>
      <c r="EK26" s="31" t="e">
        <f t="shared" si="187"/>
        <v>#N/A</v>
      </c>
      <c r="EL26" s="31" t="e">
        <f t="shared" si="187"/>
        <v>#N/A</v>
      </c>
      <c r="EM26" s="31" t="e">
        <f t="shared" si="187"/>
        <v>#N/A</v>
      </c>
      <c r="EN26" s="31" t="e">
        <f t="shared" si="187"/>
        <v>#N/A</v>
      </c>
      <c r="EO26" s="31" t="e">
        <f t="shared" si="187"/>
        <v>#N/A</v>
      </c>
      <c r="EP26" s="31" t="e">
        <f t="shared" si="187"/>
        <v>#N/A</v>
      </c>
      <c r="EQ26" s="31" t="e">
        <f t="shared" si="187"/>
        <v>#N/A</v>
      </c>
      <c r="ER26" s="31" t="e">
        <f t="shared" si="187"/>
        <v>#N/A</v>
      </c>
      <c r="ES26" s="31" t="e">
        <f t="shared" si="187"/>
        <v>#N/A</v>
      </c>
      <c r="ET26" s="31" t="e">
        <f t="shared" si="187"/>
        <v>#N/A</v>
      </c>
      <c r="EU26" s="31" t="e">
        <f t="shared" si="187"/>
        <v>#N/A</v>
      </c>
      <c r="EV26" s="31" t="e">
        <f t="shared" si="187"/>
        <v>#N/A</v>
      </c>
      <c r="EW26" s="31" t="e">
        <f t="shared" si="187"/>
        <v>#N/A</v>
      </c>
      <c r="EX26" s="31" t="e">
        <f t="shared" si="187"/>
        <v>#N/A</v>
      </c>
      <c r="EY26" s="31" t="e">
        <f t="shared" si="187"/>
        <v>#N/A</v>
      </c>
      <c r="EZ26" s="31" t="e">
        <f t="shared" si="187"/>
        <v>#N/A</v>
      </c>
      <c r="FA26" s="31" t="e">
        <f t="shared" si="187"/>
        <v>#N/A</v>
      </c>
      <c r="FB26" s="31" t="e">
        <f t="shared" si="187"/>
        <v>#N/A</v>
      </c>
      <c r="FC26" s="31" t="e">
        <f t="shared" si="187"/>
        <v>#N/A</v>
      </c>
      <c r="FD26" s="31" t="e">
        <f t="shared" si="187"/>
        <v>#N/A</v>
      </c>
      <c r="FE26" s="31" t="e">
        <f t="shared" si="187"/>
        <v>#N/A</v>
      </c>
      <c r="FF26" s="31" t="e">
        <f t="shared" si="187"/>
        <v>#N/A</v>
      </c>
      <c r="FG26" s="31" t="e">
        <f t="shared" si="187"/>
        <v>#N/A</v>
      </c>
      <c r="FH26" s="31" t="e">
        <f t="shared" si="187"/>
        <v>#N/A</v>
      </c>
      <c r="FI26" s="31" t="e">
        <f t="shared" si="187"/>
        <v>#N/A</v>
      </c>
      <c r="FJ26" s="31" t="e">
        <f t="shared" si="187"/>
        <v>#N/A</v>
      </c>
      <c r="FK26" s="31" t="e">
        <f t="shared" si="187"/>
        <v>#N/A</v>
      </c>
      <c r="FL26" s="31" t="e">
        <f t="shared" si="187"/>
        <v>#N/A</v>
      </c>
      <c r="FM26" s="31" t="e">
        <f t="shared" si="187"/>
        <v>#N/A</v>
      </c>
      <c r="FN26" s="31" t="e">
        <f t="shared" si="187"/>
        <v>#N/A</v>
      </c>
      <c r="FO26" s="31" t="e">
        <f t="shared" si="187"/>
        <v>#N/A</v>
      </c>
      <c r="FP26" s="31" t="e">
        <f t="shared" si="187"/>
        <v>#N/A</v>
      </c>
      <c r="FQ26" s="31" t="e">
        <f t="shared" si="187"/>
        <v>#N/A</v>
      </c>
      <c r="FR26" s="31" t="e">
        <f t="shared" si="187"/>
        <v>#N/A</v>
      </c>
      <c r="FS26" s="31" t="e">
        <f t="shared" si="187"/>
        <v>#N/A</v>
      </c>
      <c r="FT26" s="31" t="e">
        <f t="shared" si="187"/>
        <v>#N/A</v>
      </c>
      <c r="FU26" s="31" t="e">
        <f t="shared" si="187"/>
        <v>#N/A</v>
      </c>
      <c r="FV26" s="31" t="e">
        <f t="shared" si="187"/>
        <v>#N/A</v>
      </c>
      <c r="FW26" s="31" t="e">
        <f t="shared" si="187"/>
        <v>#N/A</v>
      </c>
      <c r="FX26" s="31" t="e">
        <f t="shared" si="187"/>
        <v>#N/A</v>
      </c>
      <c r="FY26" s="31" t="e">
        <f t="shared" si="187"/>
        <v>#N/A</v>
      </c>
      <c r="FZ26" s="31" t="e">
        <f t="shared" si="187"/>
        <v>#N/A</v>
      </c>
      <c r="GA26" s="31" t="e">
        <f t="shared" si="187"/>
        <v>#N/A</v>
      </c>
      <c r="GB26" s="31" t="e">
        <f t="shared" si="187"/>
        <v>#N/A</v>
      </c>
      <c r="GC26" s="31" t="e">
        <f t="shared" si="187"/>
        <v>#N/A</v>
      </c>
      <c r="GD26" s="31" t="e">
        <f t="shared" si="187"/>
        <v>#N/A</v>
      </c>
      <c r="GE26" s="31" t="e">
        <f t="shared" si="187"/>
        <v>#N/A</v>
      </c>
      <c r="GF26" s="31" t="e">
        <f t="shared" si="187"/>
        <v>#N/A</v>
      </c>
      <c r="GG26" s="31" t="e">
        <f t="shared" si="187"/>
        <v>#N/A</v>
      </c>
      <c r="GH26" s="31" t="e">
        <f t="shared" si="187"/>
        <v>#N/A</v>
      </c>
      <c r="GI26" s="31" t="e">
        <f t="shared" si="187"/>
        <v>#N/A</v>
      </c>
      <c r="GJ26" s="31" t="e">
        <f t="shared" si="187"/>
        <v>#N/A</v>
      </c>
      <c r="GK26" s="31" t="e">
        <f t="shared" si="187"/>
        <v>#N/A</v>
      </c>
      <c r="GL26" s="31" t="e">
        <f t="shared" si="187"/>
        <v>#N/A</v>
      </c>
      <c r="GM26" s="31" t="e">
        <f t="shared" si="187"/>
        <v>#N/A</v>
      </c>
      <c r="GN26" s="31" t="e">
        <f t="shared" si="187"/>
        <v>#N/A</v>
      </c>
      <c r="GO26" s="31" t="e">
        <f t="shared" si="187"/>
        <v>#N/A</v>
      </c>
      <c r="GP26" s="31" t="e">
        <f t="shared" ref="GP26:IQ26" si="188">GO26-BR26</f>
        <v>#N/A</v>
      </c>
      <c r="GQ26" s="31" t="e">
        <f t="shared" si="188"/>
        <v>#N/A</v>
      </c>
      <c r="GR26" s="31" t="e">
        <f t="shared" si="188"/>
        <v>#N/A</v>
      </c>
      <c r="GS26" s="31" t="e">
        <f t="shared" si="188"/>
        <v>#N/A</v>
      </c>
      <c r="GT26" s="31" t="e">
        <f t="shared" si="188"/>
        <v>#N/A</v>
      </c>
      <c r="GU26" s="31" t="e">
        <f t="shared" si="188"/>
        <v>#N/A</v>
      </c>
      <c r="GV26" s="31" t="e">
        <f t="shared" si="188"/>
        <v>#N/A</v>
      </c>
      <c r="GW26" s="31" t="e">
        <f t="shared" si="188"/>
        <v>#N/A</v>
      </c>
      <c r="GX26" s="31" t="e">
        <f t="shared" si="188"/>
        <v>#N/A</v>
      </c>
      <c r="GY26" s="31" t="e">
        <f t="shared" si="188"/>
        <v>#N/A</v>
      </c>
      <c r="GZ26" s="31" t="e">
        <f t="shared" si="188"/>
        <v>#N/A</v>
      </c>
      <c r="HA26" s="31" t="e">
        <f t="shared" si="188"/>
        <v>#N/A</v>
      </c>
      <c r="HB26" s="31" t="e">
        <f t="shared" si="188"/>
        <v>#N/A</v>
      </c>
      <c r="HC26" s="31" t="e">
        <f t="shared" si="188"/>
        <v>#N/A</v>
      </c>
      <c r="HD26" s="31" t="e">
        <f t="shared" si="188"/>
        <v>#N/A</v>
      </c>
      <c r="HE26" s="31" t="e">
        <f t="shared" si="188"/>
        <v>#N/A</v>
      </c>
      <c r="HF26" s="31" t="e">
        <f t="shared" si="188"/>
        <v>#N/A</v>
      </c>
      <c r="HG26" s="31" t="e">
        <f t="shared" si="188"/>
        <v>#N/A</v>
      </c>
      <c r="HH26" s="31" t="e">
        <f t="shared" si="188"/>
        <v>#N/A</v>
      </c>
      <c r="HI26" s="31" t="e">
        <f t="shared" si="188"/>
        <v>#N/A</v>
      </c>
      <c r="HJ26" s="31" t="e">
        <f t="shared" si="188"/>
        <v>#N/A</v>
      </c>
      <c r="HK26" s="31" t="e">
        <f t="shared" si="188"/>
        <v>#N/A</v>
      </c>
      <c r="HL26" s="31" t="e">
        <f t="shared" si="188"/>
        <v>#N/A</v>
      </c>
      <c r="HM26" s="31" t="e">
        <f t="shared" si="188"/>
        <v>#N/A</v>
      </c>
      <c r="HN26" s="31" t="e">
        <f t="shared" si="188"/>
        <v>#N/A</v>
      </c>
      <c r="HO26" s="31" t="e">
        <f t="shared" si="188"/>
        <v>#N/A</v>
      </c>
      <c r="HP26" s="31" t="e">
        <f t="shared" si="188"/>
        <v>#N/A</v>
      </c>
      <c r="HQ26" s="31" t="e">
        <f t="shared" si="188"/>
        <v>#N/A</v>
      </c>
      <c r="HR26" s="31" t="e">
        <f t="shared" si="188"/>
        <v>#N/A</v>
      </c>
      <c r="HS26" s="31" t="e">
        <f t="shared" si="188"/>
        <v>#N/A</v>
      </c>
      <c r="HT26" s="31" t="e">
        <f t="shared" si="188"/>
        <v>#N/A</v>
      </c>
      <c r="HU26" s="31" t="e">
        <f t="shared" si="188"/>
        <v>#N/A</v>
      </c>
      <c r="HV26" s="31" t="e">
        <f t="shared" si="188"/>
        <v>#N/A</v>
      </c>
      <c r="HW26" s="31" t="e">
        <f t="shared" si="188"/>
        <v>#N/A</v>
      </c>
      <c r="HX26" s="31" t="e">
        <f t="shared" si="188"/>
        <v>#N/A</v>
      </c>
      <c r="HY26" s="31" t="e">
        <f t="shared" si="188"/>
        <v>#N/A</v>
      </c>
      <c r="HZ26" s="31" t="e">
        <f t="shared" si="188"/>
        <v>#N/A</v>
      </c>
      <c r="IA26" s="31" t="e">
        <f t="shared" si="188"/>
        <v>#N/A</v>
      </c>
      <c r="IB26" s="31" t="e">
        <f t="shared" si="188"/>
        <v>#N/A</v>
      </c>
      <c r="IC26" s="31" t="e">
        <f t="shared" si="188"/>
        <v>#N/A</v>
      </c>
      <c r="ID26" s="31" t="e">
        <f t="shared" si="188"/>
        <v>#N/A</v>
      </c>
      <c r="IE26" s="31" t="e">
        <f t="shared" si="188"/>
        <v>#N/A</v>
      </c>
      <c r="IF26" s="31" t="e">
        <f t="shared" si="188"/>
        <v>#N/A</v>
      </c>
      <c r="IG26" s="31" t="e">
        <f t="shared" si="188"/>
        <v>#N/A</v>
      </c>
      <c r="IH26" s="31" t="e">
        <f t="shared" si="188"/>
        <v>#N/A</v>
      </c>
      <c r="II26" s="31" t="e">
        <f t="shared" si="188"/>
        <v>#N/A</v>
      </c>
      <c r="IJ26" s="31" t="e">
        <f t="shared" si="188"/>
        <v>#N/A</v>
      </c>
      <c r="IK26" s="31" t="e">
        <f t="shared" si="188"/>
        <v>#N/A</v>
      </c>
      <c r="IL26" s="31" t="e">
        <f t="shared" si="188"/>
        <v>#N/A</v>
      </c>
      <c r="IM26" s="31" t="e">
        <f t="shared" si="188"/>
        <v>#N/A</v>
      </c>
      <c r="IN26" s="31" t="e">
        <f t="shared" si="188"/>
        <v>#N/A</v>
      </c>
      <c r="IO26" s="31" t="e">
        <f t="shared" si="188"/>
        <v>#N/A</v>
      </c>
      <c r="IP26" s="31" t="e">
        <f t="shared" si="188"/>
        <v>#N/A</v>
      </c>
      <c r="IQ26" s="31" t="e">
        <f t="shared" si="188"/>
        <v>#N/A</v>
      </c>
      <c r="IR26" s="31" t="e">
        <f t="shared" si="170"/>
        <v>#N/A</v>
      </c>
    </row>
    <row r="27" spans="2:252" ht="20" customHeight="1" x14ac:dyDescent="0.2">
      <c r="B27" s="37"/>
      <c r="C27" s="37"/>
      <c r="D27" s="32" t="e">
        <f t="shared" ref="D27" si="189">SUM(D17:D26)</f>
        <v>#N/A</v>
      </c>
      <c r="E27" s="32">
        <f t="shared" ref="E27" si="190">SUM(E17:E26)</f>
        <v>824</v>
      </c>
      <c r="F27" s="32">
        <f t="shared" ref="F27" si="191">SUM(F17:F26)</f>
        <v>824</v>
      </c>
      <c r="G27" s="32">
        <f t="shared" ref="G27" si="192">SUM(G17:G26)</f>
        <v>824</v>
      </c>
      <c r="H27" s="32">
        <f t="shared" ref="H27" si="193">SUM(H17:H26)</f>
        <v>824</v>
      </c>
      <c r="I27" s="32">
        <f t="shared" ref="I27" si="194">SUM(I17:I26)</f>
        <v>824</v>
      </c>
      <c r="J27" s="32">
        <f t="shared" ref="J27" si="195">SUM(J17:J26)</f>
        <v>824</v>
      </c>
      <c r="K27" s="32">
        <f t="shared" ref="K27" si="196">SUM(K17:K26)</f>
        <v>824</v>
      </c>
      <c r="L27" s="32">
        <f t="shared" ref="L27" si="197">SUM(L17:L26)</f>
        <v>824</v>
      </c>
      <c r="M27" s="32">
        <f t="shared" ref="M27" si="198">SUM(M17:M26)</f>
        <v>824</v>
      </c>
      <c r="N27" s="32">
        <f t="shared" ref="N27" si="199">SUM(N17:N26)</f>
        <v>824</v>
      </c>
      <c r="O27" s="32">
        <f t="shared" ref="O27" si="200">SUM(O17:O26)</f>
        <v>824</v>
      </c>
      <c r="P27" s="32">
        <f t="shared" ref="P27" si="201">SUM(P17:P26)</f>
        <v>783.89015415460926</v>
      </c>
      <c r="Q27" s="32">
        <f t="shared" ref="Q27" si="202">SUM(Q17:Q26)</f>
        <v>824</v>
      </c>
      <c r="R27" s="32">
        <f t="shared" ref="R27" si="203">SUM(R17:R26)</f>
        <v>702.45640785904607</v>
      </c>
      <c r="S27" s="32">
        <f t="shared" ref="S27" si="204">SUM(S17:S26)</f>
        <v>824</v>
      </c>
      <c r="T27" s="32">
        <f t="shared" ref="T27" si="205">SUM(T17:T26)</f>
        <v>824</v>
      </c>
      <c r="U27" s="32">
        <f t="shared" ref="U27" si="206">SUM(U17:U26)</f>
        <v>824</v>
      </c>
      <c r="V27" s="32">
        <f t="shared" ref="V27" si="207">SUM(V17:V26)</f>
        <v>824</v>
      </c>
      <c r="W27" s="32">
        <f t="shared" ref="W27" si="208">SUM(W17:W26)</f>
        <v>824</v>
      </c>
      <c r="X27" s="32">
        <f t="shared" ref="X27" si="209">SUM(X17:X26)</f>
        <v>824</v>
      </c>
      <c r="Y27" s="32">
        <f t="shared" ref="Y27" si="210">SUM(Y17:Y26)</f>
        <v>824</v>
      </c>
      <c r="Z27" s="32">
        <f t="shared" ref="Z27" si="211">SUM(Z17:Z26)</f>
        <v>824</v>
      </c>
      <c r="AA27" s="32">
        <f t="shared" ref="AA27" si="212">SUM(AA17:AA26)</f>
        <v>824</v>
      </c>
      <c r="AB27" s="32">
        <f t="shared" ref="AB27" si="213">SUM(AB17:AB26)</f>
        <v>824</v>
      </c>
      <c r="AC27" s="32">
        <f t="shared" ref="AC27" si="214">SUM(AC17:AC26)</f>
        <v>824</v>
      </c>
      <c r="AD27" s="32">
        <f t="shared" ref="AD27" si="215">SUM(AD17:AD26)</f>
        <v>824</v>
      </c>
      <c r="AE27" s="32">
        <f t="shared" ref="AE27" si="216">SUM(AE17:AE26)</f>
        <v>824</v>
      </c>
      <c r="AF27" s="32">
        <f t="shared" ref="AF27" si="217">SUM(AF17:AF26)</f>
        <v>824</v>
      </c>
      <c r="AG27" s="32">
        <f t="shared" ref="AG27" si="218">SUM(AG17:AG26)</f>
        <v>824</v>
      </c>
      <c r="AH27" s="32">
        <f t="shared" ref="AH27" si="219">SUM(AH17:AH26)</f>
        <v>476.76968673683831</v>
      </c>
      <c r="AI27" s="32">
        <f t="shared" ref="AI27" si="220">SUM(AI17:AI26)</f>
        <v>824</v>
      </c>
      <c r="AJ27" s="32">
        <f t="shared" ref="AJ27" si="221">SUM(AJ17:AJ26)</f>
        <v>824</v>
      </c>
      <c r="AK27" s="32">
        <f t="shared" ref="AK27" si="222">SUM(AK17:AK26)</f>
        <v>824</v>
      </c>
      <c r="AL27" s="32">
        <f t="shared" ref="AL27" si="223">SUM(AL17:AL26)</f>
        <v>824</v>
      </c>
      <c r="AM27" s="32">
        <f t="shared" ref="AM27" si="224">SUM(AM17:AM26)</f>
        <v>824</v>
      </c>
      <c r="AN27" s="32">
        <f t="shared" ref="AN27" si="225">SUM(AN17:AN26)</f>
        <v>824</v>
      </c>
      <c r="AO27" s="32">
        <f t="shared" ref="AO27" si="226">SUM(AO17:AO26)</f>
        <v>824</v>
      </c>
      <c r="AP27" s="32">
        <f t="shared" ref="AP27" si="227">SUM(AP17:AP26)</f>
        <v>824</v>
      </c>
      <c r="AQ27" s="32">
        <f t="shared" ref="AQ27" si="228">SUM(AQ17:AQ26)</f>
        <v>824</v>
      </c>
      <c r="AR27" s="32">
        <f t="shared" ref="AR27" si="229">SUM(AR17:AR26)</f>
        <v>824</v>
      </c>
      <c r="AS27" s="32">
        <f t="shared" ref="AS27" si="230">SUM(AS17:AS26)</f>
        <v>824</v>
      </c>
      <c r="AT27" s="32">
        <f t="shared" ref="AT27" si="231">SUM(AT17:AT26)</f>
        <v>432.02658185375049</v>
      </c>
      <c r="AU27" s="32">
        <f t="shared" ref="AU27" si="232">SUM(AU17:AU26)</f>
        <v>72.041251692572203</v>
      </c>
      <c r="AV27" s="32" t="e">
        <f t="shared" ref="AV27" si="233">SUM(AV17:AV26)</f>
        <v>#VALUE!</v>
      </c>
      <c r="AW27" s="32" t="e">
        <f t="shared" ref="AW27" si="234">SUM(AW17:AW26)</f>
        <v>#VALUE!</v>
      </c>
      <c r="AX27" s="32" t="e">
        <f t="shared" ref="AX27" si="235">SUM(AX17:AX26)</f>
        <v>#VALUE!</v>
      </c>
      <c r="AY27" s="32" t="e">
        <f t="shared" ref="AY27" si="236">SUM(AY17:AY26)</f>
        <v>#VALUE!</v>
      </c>
      <c r="AZ27" s="32" t="e">
        <f t="shared" ref="AZ27" si="237">SUM(AZ17:AZ26)</f>
        <v>#VALUE!</v>
      </c>
      <c r="BA27" s="32" t="e">
        <f t="shared" ref="BA27" si="238">SUM(BA17:BA26)</f>
        <v>#VALUE!</v>
      </c>
      <c r="BB27" s="32" t="e">
        <f t="shared" ref="BB27" si="239">SUM(BB17:BB26)</f>
        <v>#VALUE!</v>
      </c>
      <c r="BC27" s="32" t="e">
        <f t="shared" ref="BC27" si="240">SUM(BC17:BC26)</f>
        <v>#VALUE!</v>
      </c>
      <c r="BD27" s="32" t="e">
        <f t="shared" ref="BD27" si="241">SUM(BD17:BD26)</f>
        <v>#VALUE!</v>
      </c>
      <c r="BE27" s="32" t="e">
        <f t="shared" ref="BE27" si="242">SUM(BE17:BE26)</f>
        <v>#VALUE!</v>
      </c>
      <c r="BF27" s="32" t="e">
        <f t="shared" ref="BF27" si="243">SUM(BF17:BF26)</f>
        <v>#VALUE!</v>
      </c>
      <c r="BG27" s="32" t="e">
        <f t="shared" ref="BG27" si="244">SUM(BG17:BG26)</f>
        <v>#VALUE!</v>
      </c>
      <c r="BH27" s="32" t="e">
        <f t="shared" ref="BH27" si="245">SUM(BH17:BH26)</f>
        <v>#VALUE!</v>
      </c>
      <c r="BI27" s="32" t="e">
        <f t="shared" ref="BI27" si="246">SUM(BI17:BI26)</f>
        <v>#VALUE!</v>
      </c>
      <c r="BJ27" s="32" t="e">
        <f t="shared" ref="BJ27" si="247">SUM(BJ17:BJ26)</f>
        <v>#VALUE!</v>
      </c>
      <c r="BK27" s="32" t="e">
        <f t="shared" ref="BK27" si="248">SUM(BK17:BK26)</f>
        <v>#VALUE!</v>
      </c>
      <c r="BL27" s="32" t="e">
        <f t="shared" ref="BL27" si="249">SUM(BL17:BL26)</f>
        <v>#VALUE!</v>
      </c>
      <c r="BM27" s="32" t="e">
        <f t="shared" ref="BM27" si="250">SUM(BM17:BM26)</f>
        <v>#VALUE!</v>
      </c>
      <c r="BN27" s="32" t="e">
        <f t="shared" ref="BN27" si="251">SUM(BN17:BN26)</f>
        <v>#VALUE!</v>
      </c>
      <c r="BO27" s="32" t="e">
        <f t="shared" ref="BO27" si="252">SUM(BO17:BO26)</f>
        <v>#VALUE!</v>
      </c>
      <c r="BP27" s="32" t="e">
        <f t="shared" ref="BP27" si="253">SUM(BP17:BP26)</f>
        <v>#VALUE!</v>
      </c>
      <c r="BQ27" s="32" t="e">
        <f t="shared" ref="BQ27" si="254">SUM(BQ17:BQ26)</f>
        <v>#VALUE!</v>
      </c>
      <c r="BR27" s="32" t="e">
        <f t="shared" ref="BR27" si="255">SUM(BR17:BR26)</f>
        <v>#VALUE!</v>
      </c>
      <c r="BS27" s="32" t="e">
        <f t="shared" ref="BS27" si="256">SUM(BS17:BS26)</f>
        <v>#VALUE!</v>
      </c>
      <c r="BT27" s="32" t="e">
        <f t="shared" ref="BT27" si="257">SUM(BT17:BT26)</f>
        <v>#VALUE!</v>
      </c>
      <c r="BU27" s="32" t="e">
        <f t="shared" ref="BU27" si="258">SUM(BU17:BU26)</f>
        <v>#VALUE!</v>
      </c>
      <c r="BV27" s="32" t="e">
        <f t="shared" ref="BV27" si="259">SUM(BV17:BV26)</f>
        <v>#VALUE!</v>
      </c>
      <c r="BW27" s="32" t="e">
        <f t="shared" ref="BW27" si="260">SUM(BW17:BW26)</f>
        <v>#VALUE!</v>
      </c>
      <c r="BX27" s="32" t="e">
        <f t="shared" ref="BX27" si="261">SUM(BX17:BX26)</f>
        <v>#VALUE!</v>
      </c>
      <c r="BY27" s="32" t="e">
        <f t="shared" ref="BY27" si="262">SUM(BY17:BY26)</f>
        <v>#VALUE!</v>
      </c>
      <c r="BZ27" s="32" t="e">
        <f t="shared" ref="BZ27" si="263">SUM(BZ17:BZ26)</f>
        <v>#VALUE!</v>
      </c>
      <c r="CA27" s="32" t="e">
        <f t="shared" ref="CA27" si="264">SUM(CA17:CA26)</f>
        <v>#VALUE!</v>
      </c>
      <c r="CB27" s="32" t="e">
        <f t="shared" ref="CB27" si="265">SUM(CB17:CB26)</f>
        <v>#VALUE!</v>
      </c>
      <c r="CC27" s="32" t="e">
        <f t="shared" ref="CC27" si="266">SUM(CC17:CC26)</f>
        <v>#VALUE!</v>
      </c>
      <c r="CD27" s="32" t="e">
        <f t="shared" ref="CD27" si="267">SUM(CD17:CD26)</f>
        <v>#VALUE!</v>
      </c>
      <c r="CE27" s="32" t="e">
        <f t="shared" ref="CE27" si="268">SUM(CE17:CE26)</f>
        <v>#VALUE!</v>
      </c>
      <c r="CF27" s="32" t="e">
        <f t="shared" ref="CF27" si="269">SUM(CF17:CF26)</f>
        <v>#VALUE!</v>
      </c>
      <c r="CG27" s="32" t="e">
        <f t="shared" ref="CG27" si="270">SUM(CG17:CG26)</f>
        <v>#VALUE!</v>
      </c>
      <c r="CH27" s="32" t="e">
        <f t="shared" ref="CH27" si="271">SUM(CH17:CH26)</f>
        <v>#VALUE!</v>
      </c>
      <c r="CI27" s="32" t="e">
        <f t="shared" ref="CI27" si="272">SUM(CI17:CI26)</f>
        <v>#VALUE!</v>
      </c>
      <c r="CJ27" s="32" t="e">
        <f t="shared" ref="CJ27" si="273">SUM(CJ17:CJ26)</f>
        <v>#VALUE!</v>
      </c>
      <c r="CK27" s="32" t="e">
        <f t="shared" ref="CK27" si="274">SUM(CK17:CK26)</f>
        <v>#VALUE!</v>
      </c>
      <c r="CL27" s="32" t="e">
        <f t="shared" ref="CL27" si="275">SUM(CL17:CL26)</f>
        <v>#VALUE!</v>
      </c>
      <c r="CM27" s="32" t="e">
        <f t="shared" ref="CM27" si="276">SUM(CM17:CM26)</f>
        <v>#VALUE!</v>
      </c>
      <c r="CN27" s="32" t="e">
        <f t="shared" ref="CN27" si="277">SUM(CN17:CN26)</f>
        <v>#VALUE!</v>
      </c>
      <c r="CO27" s="32" t="e">
        <f t="shared" ref="CO27" si="278">SUM(CO17:CO26)</f>
        <v>#VALUE!</v>
      </c>
      <c r="CP27" s="32" t="e">
        <f t="shared" ref="CP27" si="279">SUM(CP17:CP26)</f>
        <v>#VALUE!</v>
      </c>
      <c r="CQ27" s="32" t="e">
        <f t="shared" ref="CQ27" si="280">SUM(CQ17:CQ26)</f>
        <v>#VALUE!</v>
      </c>
      <c r="CR27" s="32" t="e">
        <f t="shared" ref="CR27" si="281">SUM(CR17:CR26)</f>
        <v>#VALUE!</v>
      </c>
      <c r="CS27" s="32" t="e">
        <f t="shared" ref="CS27" si="282">SUM(CS17:CS26)</f>
        <v>#VALUE!</v>
      </c>
      <c r="CT27" s="32" t="e">
        <f t="shared" ref="CT27" si="283">SUM(CT17:CT26)</f>
        <v>#VALUE!</v>
      </c>
      <c r="CU27" s="32" t="e">
        <f t="shared" ref="CU27" si="284">SUM(CU17:CU26)</f>
        <v>#VALUE!</v>
      </c>
      <c r="CV27" s="32" t="e">
        <f t="shared" ref="CV27" si="285">SUM(CV17:CV26)</f>
        <v>#VALUE!</v>
      </c>
      <c r="CW27" s="32" t="e">
        <f t="shared" ref="CW27" si="286">SUM(CW17:CW26)</f>
        <v>#VALUE!</v>
      </c>
      <c r="CX27" s="32" t="e">
        <f t="shared" ref="CX27" si="287">SUM(CX17:CX26)</f>
        <v>#VALUE!</v>
      </c>
      <c r="CY27" s="32" t="e">
        <f t="shared" ref="CY27" si="288">SUM(CY17:CY26)</f>
        <v>#VALUE!</v>
      </c>
      <c r="CZ27" s="32" t="e">
        <f t="shared" ref="CZ27" si="289">SUM(CZ17:CZ26)</f>
        <v>#VALUE!</v>
      </c>
      <c r="DA27" s="32" t="e">
        <f t="shared" ref="DA27" si="290">SUM(DA17:DA26)</f>
        <v>#VALUE!</v>
      </c>
      <c r="DB27" s="32" t="e">
        <f t="shared" ref="DB27" si="291">SUM(DB17:DB26)</f>
        <v>#VALUE!</v>
      </c>
      <c r="DC27" s="32" t="e">
        <f t="shared" ref="DC27" si="292">SUM(DC17:DC26)</f>
        <v>#VALUE!</v>
      </c>
      <c r="DD27" s="32" t="e">
        <f t="shared" ref="DD27" si="293">SUM(DD17:DD26)</f>
        <v>#VALUE!</v>
      </c>
      <c r="DE27" s="32" t="e">
        <f t="shared" ref="DE27" si="294">SUM(DE17:DE26)</f>
        <v>#VALUE!</v>
      </c>
      <c r="DF27" s="32" t="e">
        <f t="shared" ref="DF27" si="295">SUM(DF17:DF26)</f>
        <v>#VALUE!</v>
      </c>
      <c r="DG27" s="32" t="e">
        <f t="shared" ref="DG27" si="296">SUM(DG17:DG26)</f>
        <v>#VALUE!</v>
      </c>
      <c r="DH27" s="32" t="e">
        <f t="shared" ref="DH27" si="297">SUM(DH17:DH26)</f>
        <v>#VALUE!</v>
      </c>
      <c r="DI27" s="32" t="e">
        <f t="shared" ref="DI27" si="298">SUM(DI17:DI26)</f>
        <v>#VALUE!</v>
      </c>
      <c r="DJ27" s="32" t="e">
        <f t="shared" ref="DJ27" si="299">SUM(DJ17:DJ26)</f>
        <v>#VALUE!</v>
      </c>
      <c r="DK27" s="32" t="e">
        <f t="shared" ref="DK27" si="300">SUM(DK17:DK26)</f>
        <v>#VALUE!</v>
      </c>
      <c r="DL27" s="32" t="e">
        <f t="shared" ref="DL27" si="301">SUM(DL17:DL26)</f>
        <v>#VALUE!</v>
      </c>
      <c r="DM27" s="32" t="e">
        <f t="shared" ref="DM27" si="302">SUM(DM17:DM26)</f>
        <v>#VALUE!</v>
      </c>
      <c r="DN27" s="32" t="e">
        <f t="shared" ref="DN27" si="303">SUM(DN17:DN26)</f>
        <v>#VALUE!</v>
      </c>
      <c r="DO27" s="32" t="e">
        <f t="shared" ref="DO27" si="304">SUM(DO17:DO26)</f>
        <v>#VALUE!</v>
      </c>
      <c r="DP27" s="32" t="e">
        <f t="shared" ref="DP27" si="305">SUM(DP17:DP26)</f>
        <v>#VALUE!</v>
      </c>
      <c r="DQ27" s="32" t="e">
        <f t="shared" ref="DQ27" si="306">SUM(DQ17:DQ26)</f>
        <v>#VALUE!</v>
      </c>
      <c r="DR27" s="32" t="e">
        <f t="shared" ref="DR27" si="307">SUM(DR17:DR26)</f>
        <v>#VALUE!</v>
      </c>
      <c r="DS27" s="32" t="e">
        <f t="shared" ref="DS27" si="308">SUM(DS17:DS26)</f>
        <v>#VALUE!</v>
      </c>
      <c r="DT27" s="32" t="e">
        <f t="shared" ref="DT27" si="309">SUM(DT17:DT26)</f>
        <v>#VALUE!</v>
      </c>
      <c r="DU27" s="32" t="e">
        <f>SUM(DU17:DU26)</f>
        <v>#N/A</v>
      </c>
      <c r="DY27" s="37"/>
      <c r="DZ27" s="37"/>
      <c r="EA27" s="32" t="e">
        <f t="shared" ref="EA27" si="310">SUM(EA17:EA26)</f>
        <v>#N/A</v>
      </c>
      <c r="EB27" s="32" t="e">
        <f t="shared" ref="EB27" si="311">SUM(EB17:EB26)</f>
        <v>#N/A</v>
      </c>
      <c r="EC27" s="32" t="e">
        <f t="shared" ref="EC27" si="312">SUM(EC17:EC26)</f>
        <v>#N/A</v>
      </c>
      <c r="ED27" s="32" t="e">
        <f t="shared" ref="ED27" si="313">SUM(ED17:ED26)</f>
        <v>#N/A</v>
      </c>
      <c r="EE27" s="32" t="e">
        <f t="shared" ref="EE27" si="314">SUM(EE17:EE26)</f>
        <v>#N/A</v>
      </c>
      <c r="EF27" s="32" t="e">
        <f t="shared" ref="EF27" si="315">SUM(EF17:EF26)</f>
        <v>#N/A</v>
      </c>
      <c r="EG27" s="32" t="e">
        <f t="shared" ref="EG27" si="316">SUM(EG17:EG26)</f>
        <v>#N/A</v>
      </c>
      <c r="EH27" s="32" t="e">
        <f t="shared" ref="EH27" si="317">SUM(EH17:EH26)</f>
        <v>#N/A</v>
      </c>
      <c r="EI27" s="32" t="e">
        <f t="shared" ref="EI27" si="318">SUM(EI17:EI26)</f>
        <v>#N/A</v>
      </c>
      <c r="EJ27" s="32" t="e">
        <f t="shared" ref="EJ27" si="319">SUM(EJ17:EJ26)</f>
        <v>#N/A</v>
      </c>
      <c r="EK27" s="32" t="e">
        <f t="shared" ref="EK27" si="320">SUM(EK17:EK26)</f>
        <v>#N/A</v>
      </c>
      <c r="EL27" s="32" t="e">
        <f t="shared" ref="EL27" si="321">SUM(EL17:EL26)</f>
        <v>#N/A</v>
      </c>
      <c r="EM27" s="32" t="e">
        <f t="shared" ref="EM27" si="322">SUM(EM17:EM26)</f>
        <v>#N/A</v>
      </c>
      <c r="EN27" s="32" t="e">
        <f t="shared" ref="EN27" si="323">SUM(EN17:EN26)</f>
        <v>#N/A</v>
      </c>
      <c r="EO27" s="32" t="e">
        <f t="shared" ref="EO27" si="324">SUM(EO17:EO26)</f>
        <v>#N/A</v>
      </c>
      <c r="EP27" s="32" t="e">
        <f t="shared" ref="EP27" si="325">SUM(EP17:EP26)</f>
        <v>#N/A</v>
      </c>
      <c r="EQ27" s="32" t="e">
        <f t="shared" ref="EQ27" si="326">SUM(EQ17:EQ26)</f>
        <v>#N/A</v>
      </c>
      <c r="ER27" s="32" t="e">
        <f t="shared" ref="ER27" si="327">SUM(ER17:ER26)</f>
        <v>#N/A</v>
      </c>
      <c r="ES27" s="32" t="e">
        <f t="shared" ref="ES27" si="328">SUM(ES17:ES26)</f>
        <v>#N/A</v>
      </c>
      <c r="ET27" s="32" t="e">
        <f t="shared" ref="ET27" si="329">SUM(ET17:ET26)</f>
        <v>#N/A</v>
      </c>
      <c r="EU27" s="32" t="e">
        <f t="shared" ref="EU27" si="330">SUM(EU17:EU26)</f>
        <v>#N/A</v>
      </c>
      <c r="EV27" s="32" t="e">
        <f t="shared" ref="EV27" si="331">SUM(EV17:EV26)</f>
        <v>#N/A</v>
      </c>
      <c r="EW27" s="32" t="e">
        <f t="shared" ref="EW27" si="332">SUM(EW17:EW26)</f>
        <v>#N/A</v>
      </c>
      <c r="EX27" s="32" t="e">
        <f t="shared" ref="EX27" si="333">SUM(EX17:EX26)</f>
        <v>#N/A</v>
      </c>
      <c r="EY27" s="32" t="e">
        <f t="shared" ref="EY27" si="334">SUM(EY17:EY26)</f>
        <v>#N/A</v>
      </c>
      <c r="EZ27" s="32" t="e">
        <f t="shared" ref="EZ27" si="335">SUM(EZ17:EZ26)</f>
        <v>#N/A</v>
      </c>
      <c r="FA27" s="32" t="e">
        <f t="shared" ref="FA27" si="336">SUM(FA17:FA26)</f>
        <v>#N/A</v>
      </c>
      <c r="FB27" s="32" t="e">
        <f t="shared" ref="FB27" si="337">SUM(FB17:FB26)</f>
        <v>#N/A</v>
      </c>
      <c r="FC27" s="32" t="e">
        <f t="shared" ref="FC27" si="338">SUM(FC17:FC26)</f>
        <v>#N/A</v>
      </c>
      <c r="FD27" s="32" t="e">
        <f t="shared" ref="FD27" si="339">SUM(FD17:FD26)</f>
        <v>#N/A</v>
      </c>
      <c r="FE27" s="32" t="e">
        <f t="shared" ref="FE27" si="340">SUM(FE17:FE26)</f>
        <v>#N/A</v>
      </c>
      <c r="FF27" s="32" t="e">
        <f t="shared" ref="FF27" si="341">SUM(FF17:FF26)</f>
        <v>#N/A</v>
      </c>
      <c r="FG27" s="32" t="e">
        <f t="shared" ref="FG27" si="342">SUM(FG17:FG26)</f>
        <v>#N/A</v>
      </c>
      <c r="FH27" s="32" t="e">
        <f t="shared" ref="FH27" si="343">SUM(FH17:FH26)</f>
        <v>#N/A</v>
      </c>
      <c r="FI27" s="32" t="e">
        <f t="shared" ref="FI27" si="344">SUM(FI17:FI26)</f>
        <v>#N/A</v>
      </c>
      <c r="FJ27" s="32" t="e">
        <f t="shared" ref="FJ27" si="345">SUM(FJ17:FJ26)</f>
        <v>#N/A</v>
      </c>
      <c r="FK27" s="32" t="e">
        <f t="shared" ref="FK27" si="346">SUM(FK17:FK26)</f>
        <v>#N/A</v>
      </c>
      <c r="FL27" s="32" t="e">
        <f t="shared" ref="FL27" si="347">SUM(FL17:FL26)</f>
        <v>#N/A</v>
      </c>
      <c r="FM27" s="32" t="e">
        <f t="shared" ref="FM27" si="348">SUM(FM17:FM26)</f>
        <v>#N/A</v>
      </c>
      <c r="FN27" s="32" t="e">
        <f t="shared" ref="FN27" si="349">SUM(FN17:FN26)</f>
        <v>#N/A</v>
      </c>
      <c r="FO27" s="32" t="e">
        <f t="shared" ref="FO27" si="350">SUM(FO17:FO26)</f>
        <v>#N/A</v>
      </c>
      <c r="FP27" s="32" t="e">
        <f t="shared" ref="FP27" si="351">SUM(FP17:FP26)</f>
        <v>#N/A</v>
      </c>
      <c r="FQ27" s="32" t="e">
        <f t="shared" ref="FQ27" si="352">SUM(FQ17:FQ26)</f>
        <v>#N/A</v>
      </c>
      <c r="FR27" s="32" t="e">
        <f t="shared" ref="FR27" si="353">SUM(FR17:FR26)</f>
        <v>#N/A</v>
      </c>
      <c r="FS27" s="32" t="e">
        <f t="shared" ref="FS27" si="354">SUM(FS17:FS26)</f>
        <v>#N/A</v>
      </c>
      <c r="FT27" s="32" t="e">
        <f t="shared" ref="FT27" si="355">SUM(FT17:FT26)</f>
        <v>#N/A</v>
      </c>
      <c r="FU27" s="32" t="e">
        <f t="shared" ref="FU27" si="356">SUM(FU17:FU26)</f>
        <v>#N/A</v>
      </c>
      <c r="FV27" s="32" t="e">
        <f t="shared" ref="FV27" si="357">SUM(FV17:FV26)</f>
        <v>#N/A</v>
      </c>
      <c r="FW27" s="32" t="e">
        <f t="shared" ref="FW27" si="358">SUM(FW17:FW26)</f>
        <v>#N/A</v>
      </c>
      <c r="FX27" s="32" t="e">
        <f t="shared" ref="FX27" si="359">SUM(FX17:FX26)</f>
        <v>#N/A</v>
      </c>
      <c r="FY27" s="32" t="e">
        <f t="shared" ref="FY27" si="360">SUM(FY17:FY26)</f>
        <v>#N/A</v>
      </c>
      <c r="FZ27" s="32" t="e">
        <f t="shared" ref="FZ27" si="361">SUM(FZ17:FZ26)</f>
        <v>#N/A</v>
      </c>
      <c r="GA27" s="32" t="e">
        <f t="shared" ref="GA27" si="362">SUM(GA17:GA26)</f>
        <v>#N/A</v>
      </c>
      <c r="GB27" s="32" t="e">
        <f t="shared" ref="GB27" si="363">SUM(GB17:GB26)</f>
        <v>#N/A</v>
      </c>
      <c r="GC27" s="32" t="e">
        <f t="shared" ref="GC27" si="364">SUM(GC17:GC26)</f>
        <v>#N/A</v>
      </c>
      <c r="GD27" s="32" t="e">
        <f t="shared" ref="GD27" si="365">SUM(GD17:GD26)</f>
        <v>#N/A</v>
      </c>
      <c r="GE27" s="32" t="e">
        <f t="shared" ref="GE27" si="366">SUM(GE17:GE26)</f>
        <v>#N/A</v>
      </c>
      <c r="GF27" s="32" t="e">
        <f t="shared" ref="GF27" si="367">SUM(GF17:GF26)</f>
        <v>#N/A</v>
      </c>
      <c r="GG27" s="32" t="e">
        <f t="shared" ref="GG27" si="368">SUM(GG17:GG26)</f>
        <v>#N/A</v>
      </c>
      <c r="GH27" s="32" t="e">
        <f t="shared" ref="GH27" si="369">SUM(GH17:GH26)</f>
        <v>#N/A</v>
      </c>
      <c r="GI27" s="32" t="e">
        <f t="shared" ref="GI27" si="370">SUM(GI17:GI26)</f>
        <v>#N/A</v>
      </c>
      <c r="GJ27" s="32" t="e">
        <f t="shared" ref="GJ27" si="371">SUM(GJ17:GJ26)</f>
        <v>#N/A</v>
      </c>
      <c r="GK27" s="32" t="e">
        <f t="shared" ref="GK27" si="372">SUM(GK17:GK26)</f>
        <v>#N/A</v>
      </c>
      <c r="GL27" s="32" t="e">
        <f t="shared" ref="GL27" si="373">SUM(GL17:GL26)</f>
        <v>#N/A</v>
      </c>
      <c r="GM27" s="32" t="e">
        <f t="shared" ref="GM27" si="374">SUM(GM17:GM26)</f>
        <v>#N/A</v>
      </c>
      <c r="GN27" s="32" t="e">
        <f t="shared" ref="GN27" si="375">SUM(GN17:GN26)</f>
        <v>#N/A</v>
      </c>
      <c r="GO27" s="32" t="e">
        <f t="shared" ref="GO27" si="376">SUM(GO17:GO26)</f>
        <v>#N/A</v>
      </c>
      <c r="GP27" s="32" t="e">
        <f t="shared" ref="GP27" si="377">SUM(GP17:GP26)</f>
        <v>#N/A</v>
      </c>
      <c r="GQ27" s="32" t="e">
        <f t="shared" ref="GQ27" si="378">SUM(GQ17:GQ26)</f>
        <v>#N/A</v>
      </c>
      <c r="GR27" s="32" t="e">
        <f t="shared" ref="GR27" si="379">SUM(GR17:GR26)</f>
        <v>#N/A</v>
      </c>
      <c r="GS27" s="32" t="e">
        <f t="shared" ref="GS27" si="380">SUM(GS17:GS26)</f>
        <v>#N/A</v>
      </c>
      <c r="GT27" s="32" t="e">
        <f t="shared" ref="GT27" si="381">SUM(GT17:GT26)</f>
        <v>#N/A</v>
      </c>
      <c r="GU27" s="32" t="e">
        <f t="shared" ref="GU27" si="382">SUM(GU17:GU26)</f>
        <v>#N/A</v>
      </c>
      <c r="GV27" s="32" t="e">
        <f t="shared" ref="GV27" si="383">SUM(GV17:GV26)</f>
        <v>#N/A</v>
      </c>
      <c r="GW27" s="32" t="e">
        <f t="shared" ref="GW27" si="384">SUM(GW17:GW26)</f>
        <v>#N/A</v>
      </c>
      <c r="GX27" s="32" t="e">
        <f t="shared" ref="GX27" si="385">SUM(GX17:GX26)</f>
        <v>#N/A</v>
      </c>
      <c r="GY27" s="32" t="e">
        <f t="shared" ref="GY27" si="386">SUM(GY17:GY26)</f>
        <v>#N/A</v>
      </c>
      <c r="GZ27" s="32" t="e">
        <f t="shared" ref="GZ27" si="387">SUM(GZ17:GZ26)</f>
        <v>#N/A</v>
      </c>
      <c r="HA27" s="32" t="e">
        <f t="shared" ref="HA27" si="388">SUM(HA17:HA26)</f>
        <v>#N/A</v>
      </c>
      <c r="HB27" s="32" t="e">
        <f t="shared" ref="HB27" si="389">SUM(HB17:HB26)</f>
        <v>#N/A</v>
      </c>
      <c r="HC27" s="32" t="e">
        <f t="shared" ref="HC27" si="390">SUM(HC17:HC26)</f>
        <v>#N/A</v>
      </c>
      <c r="HD27" s="32" t="e">
        <f t="shared" ref="HD27" si="391">SUM(HD17:HD26)</f>
        <v>#N/A</v>
      </c>
      <c r="HE27" s="32" t="e">
        <f t="shared" ref="HE27" si="392">SUM(HE17:HE26)</f>
        <v>#N/A</v>
      </c>
      <c r="HF27" s="32" t="e">
        <f t="shared" ref="HF27" si="393">SUM(HF17:HF26)</f>
        <v>#N/A</v>
      </c>
      <c r="HG27" s="32" t="e">
        <f t="shared" ref="HG27" si="394">SUM(HG17:HG26)</f>
        <v>#N/A</v>
      </c>
      <c r="HH27" s="32" t="e">
        <f t="shared" ref="HH27" si="395">SUM(HH17:HH26)</f>
        <v>#N/A</v>
      </c>
      <c r="HI27" s="32" t="e">
        <f t="shared" ref="HI27" si="396">SUM(HI17:HI26)</f>
        <v>#N/A</v>
      </c>
      <c r="HJ27" s="32" t="e">
        <f t="shared" ref="HJ27" si="397">SUM(HJ17:HJ26)</f>
        <v>#N/A</v>
      </c>
      <c r="HK27" s="32" t="e">
        <f t="shared" ref="HK27" si="398">SUM(HK17:HK26)</f>
        <v>#N/A</v>
      </c>
      <c r="HL27" s="32" t="e">
        <f t="shared" ref="HL27" si="399">SUM(HL17:HL26)</f>
        <v>#N/A</v>
      </c>
      <c r="HM27" s="32" t="e">
        <f t="shared" ref="HM27" si="400">SUM(HM17:HM26)</f>
        <v>#N/A</v>
      </c>
      <c r="HN27" s="32" t="e">
        <f t="shared" ref="HN27" si="401">SUM(HN17:HN26)</f>
        <v>#N/A</v>
      </c>
      <c r="HO27" s="32" t="e">
        <f t="shared" ref="HO27" si="402">SUM(HO17:HO26)</f>
        <v>#N/A</v>
      </c>
      <c r="HP27" s="32" t="e">
        <f t="shared" ref="HP27" si="403">SUM(HP17:HP26)</f>
        <v>#N/A</v>
      </c>
      <c r="HQ27" s="32" t="e">
        <f t="shared" ref="HQ27" si="404">SUM(HQ17:HQ26)</f>
        <v>#N/A</v>
      </c>
      <c r="HR27" s="32" t="e">
        <f t="shared" ref="HR27" si="405">SUM(HR17:HR26)</f>
        <v>#N/A</v>
      </c>
      <c r="HS27" s="32" t="e">
        <f t="shared" ref="HS27" si="406">SUM(HS17:HS26)</f>
        <v>#N/A</v>
      </c>
      <c r="HT27" s="32" t="e">
        <f t="shared" ref="HT27" si="407">SUM(HT17:HT26)</f>
        <v>#N/A</v>
      </c>
      <c r="HU27" s="32" t="e">
        <f t="shared" ref="HU27" si="408">SUM(HU17:HU26)</f>
        <v>#N/A</v>
      </c>
      <c r="HV27" s="32" t="e">
        <f t="shared" ref="HV27" si="409">SUM(HV17:HV26)</f>
        <v>#N/A</v>
      </c>
      <c r="HW27" s="32" t="e">
        <f t="shared" ref="HW27" si="410">SUM(HW17:HW26)</f>
        <v>#N/A</v>
      </c>
      <c r="HX27" s="32" t="e">
        <f t="shared" ref="HX27" si="411">SUM(HX17:HX26)</f>
        <v>#N/A</v>
      </c>
      <c r="HY27" s="32" t="e">
        <f t="shared" ref="HY27" si="412">SUM(HY17:HY26)</f>
        <v>#N/A</v>
      </c>
      <c r="HZ27" s="32" t="e">
        <f t="shared" ref="HZ27" si="413">SUM(HZ17:HZ26)</f>
        <v>#N/A</v>
      </c>
      <c r="IA27" s="32" t="e">
        <f t="shared" ref="IA27" si="414">SUM(IA17:IA26)</f>
        <v>#N/A</v>
      </c>
      <c r="IB27" s="32" t="e">
        <f t="shared" ref="IB27" si="415">SUM(IB17:IB26)</f>
        <v>#N/A</v>
      </c>
      <c r="IC27" s="32" t="e">
        <f t="shared" ref="IC27" si="416">SUM(IC17:IC26)</f>
        <v>#N/A</v>
      </c>
      <c r="ID27" s="32" t="e">
        <f t="shared" ref="ID27" si="417">SUM(ID17:ID26)</f>
        <v>#N/A</v>
      </c>
      <c r="IE27" s="32" t="e">
        <f t="shared" ref="IE27" si="418">SUM(IE17:IE26)</f>
        <v>#N/A</v>
      </c>
      <c r="IF27" s="32" t="e">
        <f t="shared" ref="IF27" si="419">SUM(IF17:IF26)</f>
        <v>#N/A</v>
      </c>
      <c r="IG27" s="32" t="e">
        <f t="shared" ref="IG27" si="420">SUM(IG17:IG26)</f>
        <v>#N/A</v>
      </c>
      <c r="IH27" s="32" t="e">
        <f t="shared" ref="IH27" si="421">SUM(IH17:IH26)</f>
        <v>#N/A</v>
      </c>
      <c r="II27" s="32" t="e">
        <f t="shared" ref="II27" si="422">SUM(II17:II26)</f>
        <v>#N/A</v>
      </c>
      <c r="IJ27" s="32" t="e">
        <f t="shared" ref="IJ27" si="423">SUM(IJ17:IJ26)</f>
        <v>#N/A</v>
      </c>
      <c r="IK27" s="32" t="e">
        <f t="shared" ref="IK27" si="424">SUM(IK17:IK26)</f>
        <v>#N/A</v>
      </c>
      <c r="IL27" s="32" t="e">
        <f t="shared" ref="IL27" si="425">SUM(IL17:IL26)</f>
        <v>#N/A</v>
      </c>
      <c r="IM27" s="32" t="e">
        <f t="shared" ref="IM27" si="426">SUM(IM17:IM26)</f>
        <v>#N/A</v>
      </c>
      <c r="IN27" s="32" t="e">
        <f t="shared" ref="IN27" si="427">SUM(IN17:IN26)</f>
        <v>#N/A</v>
      </c>
      <c r="IO27" s="32" t="e">
        <f t="shared" ref="IO27" si="428">SUM(IO17:IO26)</f>
        <v>#N/A</v>
      </c>
      <c r="IP27" s="32" t="e">
        <f t="shared" ref="IP27" si="429">SUM(IP17:IP26)</f>
        <v>#N/A</v>
      </c>
      <c r="IQ27" s="32" t="e">
        <f t="shared" ref="IQ27" si="430">SUM(IQ17:IQ26)</f>
        <v>#N/A</v>
      </c>
      <c r="IR27" s="32" t="e">
        <f>SUM(IR17:IR26)</f>
        <v>#N/A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Dashboard</vt:lpstr>
      <vt:lpstr>Summary</vt:lpstr>
      <vt:lpstr>Balance Transfer</vt:lpstr>
      <vt:lpstr>Payment Schedule</vt:lpstr>
      <vt:lpstr>Extra Payment Schedule</vt:lpstr>
      <vt:lpstr>Working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2021-05-28T14:26:14Z</dcterms:modified>
</cp:coreProperties>
</file>